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Sheet1" sheetId="1" r:id="rId1"/>
  </sheets>
  <calcPr calcId="125725" iterate="1" iterateCount="50" iterateDelta="1E-4"/>
  <fileRecoveryPr repairLoad="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DU35" i="1"/>
  <c r="DT35"/>
  <c r="DR35"/>
  <c r="EO34"/>
  <c r="EM34"/>
  <c r="AJ35" s="1"/>
  <c r="EB34"/>
  <c r="AO35" s="1"/>
  <c r="DU34"/>
  <c r="EN34" s="1"/>
  <c r="DT34"/>
  <c r="AS34"/>
  <c r="EI34" s="1"/>
  <c r="AQ34"/>
  <c r="AP34"/>
  <c r="AN34"/>
  <c r="AM34"/>
  <c r="AL34"/>
  <c r="AJ34"/>
  <c r="EN33"/>
  <c r="AT31"/>
  <c r="EK30"/>
  <c r="EC30"/>
  <c r="EA30"/>
  <c r="DZ30"/>
  <c r="DY30"/>
  <c r="EE34" s="1"/>
  <c r="AO30"/>
  <c r="AP30" s="1"/>
  <c r="AN30"/>
  <c r="EN29"/>
  <c r="EL28"/>
  <c r="EJ28"/>
  <c r="EL34" s="1"/>
  <c r="EI28"/>
  <c r="EH28"/>
  <c r="EG28"/>
  <c r="EF28"/>
  <c r="EC28"/>
  <c r="EB28"/>
  <c r="EA28"/>
  <c r="DY28"/>
  <c r="DX28"/>
  <c r="DW28"/>
  <c r="DV28"/>
  <c r="DU28"/>
  <c r="DT28"/>
  <c r="E17"/>
  <c r="B17"/>
  <c r="AR34" s="1"/>
  <c r="J3"/>
  <c r="DZ34" l="1"/>
  <c r="DV34"/>
  <c r="J5"/>
  <c r="ED34"/>
  <c r="DW34"/>
  <c r="AN35"/>
  <c r="EP34"/>
  <c r="AM35" s="1"/>
  <c r="AK35"/>
  <c r="I3" s="1"/>
  <c r="DX34"/>
  <c r="I5"/>
  <c r="DS34"/>
  <c r="EH34"/>
  <c r="EJ34"/>
  <c r="DS35"/>
  <c r="EF34" l="1"/>
  <c r="I4" s="1"/>
  <c r="DY34"/>
  <c r="EC34" s="1"/>
  <c r="EG34"/>
  <c r="EK34" s="1"/>
  <c r="AL35" s="1"/>
  <c r="I2" s="1"/>
  <c r="P25" l="1"/>
  <c r="P26" s="1"/>
  <c r="P27" s="1"/>
  <c r="P28" s="1"/>
  <c r="P29" s="1"/>
  <c r="P30" s="1"/>
  <c r="P31" s="1"/>
  <c r="P32" s="1"/>
  <c r="P33" s="1"/>
  <c r="P34" s="1"/>
  <c r="P35" s="1"/>
  <c r="P36" s="1"/>
  <c r="O37"/>
  <c r="K23" s="1"/>
  <c r="F15"/>
  <c r="E37"/>
  <c r="K24" s="1"/>
  <c r="F25"/>
  <c r="F26" s="1"/>
  <c r="F27" s="1"/>
  <c r="F28" s="1"/>
  <c r="F29" s="1"/>
  <c r="F30" s="1"/>
  <c r="F31" s="1"/>
  <c r="F32" s="1"/>
  <c r="F33" s="1"/>
  <c r="F34" s="1"/>
  <c r="F35" s="1"/>
  <c r="F36" s="1"/>
  <c r="H16"/>
  <c r="F16" s="1"/>
  <c r="AP35"/>
  <c r="AQ35"/>
  <c r="K25" l="1"/>
</calcChain>
</file>

<file path=xl/comments1.xml><?xml version="1.0" encoding="utf-8"?>
<comments xmlns="http://schemas.openxmlformats.org/spreadsheetml/2006/main">
  <authors>
    <author/>
  </authors>
  <commentList>
    <comment ref="N3" authorId="0">
      <text>
        <r>
          <rPr>
            <sz val="10"/>
            <color rgb="FF969696"/>
            <rFont val="Tahoma"/>
            <charset val="1"/>
          </rPr>
          <t xml:space="preserve">Divide the days charged on your bill to arrive at one day.
</t>
        </r>
        <r>
          <rPr>
            <sz val="8"/>
            <color rgb="FF969696"/>
            <rFont val="Tahoma"/>
            <charset val="1"/>
          </rPr>
          <t xml:space="preserve">
</t>
        </r>
      </text>
    </comment>
    <comment ref="B7" authorId="0">
      <text>
        <r>
          <rPr>
            <sz val="10"/>
            <color rgb="FF969696"/>
            <rFont val="Tahoma"/>
            <charset val="1"/>
          </rPr>
          <t xml:space="preserve">Calorific value as shown on your bill and meter If  cubic feet Enterthe number.
</t>
        </r>
      </text>
    </comment>
    <comment ref="N7" authorId="0">
      <text>
        <r>
          <rPr>
            <sz val="10"/>
            <color rgb="FF969696"/>
            <rFont val="Tahoma"/>
            <charset val="1"/>
          </rPr>
          <t>Enter annual amount of discount.If your discount is only allowed after a full year then you may prefer to leave this blank and deduct it at the yea end</t>
        </r>
      </text>
    </comment>
    <comment ref="B9" authorId="0">
      <text>
        <r>
          <rPr>
            <sz val="10"/>
            <color rgb="FF969696"/>
            <rFont val="Tahoma"/>
            <charset val="1"/>
          </rPr>
          <t xml:space="preserve">Calorific value as shown on your bill and meter If  cubic metre.  Enterthe number.
</t>
        </r>
      </text>
    </comment>
  </commentList>
</comments>
</file>

<file path=xl/sharedStrings.xml><?xml version="1.0" encoding="utf-8"?>
<sst xmlns="http://schemas.openxmlformats.org/spreadsheetml/2006/main" count="224" uniqueCount="114">
  <si>
    <t xml:space="preserve">     Enter details of Rates first.</t>
  </si>
  <si>
    <t>All your costs and usage details  appear here</t>
  </si>
  <si>
    <t>Gas</t>
  </si>
  <si>
    <t>Rates</t>
  </si>
  <si>
    <t>Electric cost to date</t>
  </si>
  <si>
    <t>Electric</t>
  </si>
  <si>
    <t xml:space="preserve"> </t>
  </si>
  <si>
    <t xml:space="preserve">Standard day charge  </t>
  </si>
  <si>
    <t>Per day</t>
  </si>
  <si>
    <t>Electric Kwhs used to date</t>
  </si>
  <si>
    <t>Days</t>
  </si>
  <si>
    <t xml:space="preserve">Standard day charge </t>
  </si>
  <si>
    <t>PER day</t>
  </si>
  <si>
    <t>Gas cost to date</t>
  </si>
  <si>
    <t>VAT iclusive</t>
  </si>
  <si>
    <t>Tariff ( unit cost) Kwh</t>
  </si>
  <si>
    <t>Gas Kwhs used to date</t>
  </si>
  <si>
    <t xml:space="preserve"> Discounts on Electric </t>
  </si>
  <si>
    <r>
      <rPr>
        <b/>
        <sz val="13"/>
        <color rgb="FFFF0000"/>
        <rFont val="Arial"/>
        <charset val="1"/>
      </rPr>
      <t xml:space="preserve">     Calorific value  C</t>
    </r>
    <r>
      <rPr>
        <b/>
        <sz val="11"/>
        <color rgb="FFFF0000"/>
        <rFont val="Arial"/>
        <charset val="1"/>
      </rPr>
      <t>/</t>
    </r>
    <r>
      <rPr>
        <b/>
        <sz val="10"/>
        <color rgb="FFFF0000"/>
        <rFont val="Arial"/>
        <charset val="1"/>
      </rPr>
      <t>Feet</t>
    </r>
  </si>
  <si>
    <t>Cubic Feet</t>
  </si>
  <si>
    <t>If you do not know your calorific value just enter 39.5 in the box that</t>
  </si>
  <si>
    <t>Annual (if they apply) £</t>
  </si>
  <si>
    <t>OR</t>
  </si>
  <si>
    <t>applies to your type of meter.</t>
  </si>
  <si>
    <t>Night Rate</t>
  </si>
  <si>
    <r>
      <rPr>
        <b/>
        <sz val="13"/>
        <color rgb="FFFF0000"/>
        <rFont val="Arial"/>
        <charset val="1"/>
      </rPr>
      <t xml:space="preserve">     Calorific value   M </t>
    </r>
    <r>
      <rPr>
        <b/>
        <sz val="9"/>
        <color rgb="FFFF0000"/>
        <rFont val="Arial"/>
        <charset val="1"/>
      </rPr>
      <t>3</t>
    </r>
  </si>
  <si>
    <t>Cubic metre</t>
  </si>
  <si>
    <t>Eco 7 Tarif ( unit cost)</t>
  </si>
  <si>
    <t xml:space="preserve"> Discounts on Gas</t>
  </si>
  <si>
    <t xml:space="preserve">      </t>
  </si>
  <si>
    <r>
      <rPr>
        <b/>
        <u/>
        <sz val="13"/>
        <color rgb="FF0000FF"/>
        <rFont val="Arial"/>
        <charset val="1"/>
      </rPr>
      <t xml:space="preserve"> Discounts on Gas </t>
    </r>
    <r>
      <rPr>
        <b/>
        <u/>
        <sz val="11"/>
        <color rgb="FF0000FF"/>
        <rFont val="Arial"/>
        <charset val="1"/>
      </rPr>
      <t>if they apply</t>
    </r>
  </si>
  <si>
    <t>Any annual discount     £</t>
  </si>
  <si>
    <t>The prices below include discounts &amp; Vat</t>
  </si>
  <si>
    <t>,</t>
  </si>
  <si>
    <t>Enter</t>
  </si>
  <si>
    <t>Enter your dates and meter reading here</t>
  </si>
  <si>
    <r>
      <rPr>
        <b/>
        <sz val="10"/>
        <color rgb="FF000000"/>
        <rFont val="Arial"/>
        <charset val="1"/>
      </rPr>
      <t xml:space="preserve">               </t>
    </r>
    <r>
      <rPr>
        <b/>
        <sz val="12"/>
        <color rgb="FF000000"/>
        <rFont val="Arial"/>
        <charset val="1"/>
      </rPr>
      <t xml:space="preserve"> </t>
    </r>
    <r>
      <rPr>
        <sz val="12"/>
        <color rgb="FF000000"/>
        <rFont val="Arial"/>
        <charset val="1"/>
      </rPr>
      <t xml:space="preserve"> Tariff comparison Rates</t>
    </r>
    <r>
      <rPr>
        <b/>
        <sz val="12"/>
        <color rgb="FF000000"/>
        <rFont val="Arial"/>
        <charset val="1"/>
      </rPr>
      <t xml:space="preserve">  </t>
    </r>
    <r>
      <rPr>
        <b/>
        <sz val="10"/>
        <color rgb="FF000000"/>
        <rFont val="Arial"/>
        <charset val="1"/>
      </rPr>
      <t xml:space="preserve"> </t>
    </r>
  </si>
  <si>
    <t>Economy 7</t>
  </si>
  <si>
    <t xml:space="preserve">  GAS</t>
  </si>
  <si>
    <t>Per Kwh</t>
  </si>
  <si>
    <t>Meter</t>
  </si>
  <si>
    <t xml:space="preserve">Enter date </t>
  </si>
  <si>
    <t xml:space="preserve">  Meter</t>
  </si>
  <si>
    <t>Unit</t>
  </si>
  <si>
    <r>
      <rPr>
        <b/>
        <sz val="10"/>
        <color rgb="FF000000"/>
        <rFont val="Arial"/>
        <charset val="1"/>
      </rPr>
      <t>Per Kw</t>
    </r>
    <r>
      <rPr>
        <b/>
        <sz val="9"/>
        <color rgb="FF000000"/>
        <rFont val="Arial"/>
        <charset val="1"/>
      </rPr>
      <t>h</t>
    </r>
  </si>
  <si>
    <t>Reading</t>
  </si>
  <si>
    <t>Kwhs per   unit</t>
  </si>
  <si>
    <t xml:space="preserve">   </t>
  </si>
  <si>
    <t xml:space="preserve">         Enter start &amp; end dates</t>
  </si>
  <si>
    <t>0/0/0</t>
  </si>
  <si>
    <t>Enter start date &amp; meter reading</t>
  </si>
  <si>
    <t xml:space="preserve">                and meter reading </t>
  </si>
  <si>
    <t>Enter end date &amp; meter reading</t>
  </si>
  <si>
    <t xml:space="preserve">                                       You will only need to update the bottom entries from now on</t>
  </si>
  <si>
    <t xml:space="preserve"> Only enter  end date and meter readings from now on.</t>
  </si>
  <si>
    <t>You can only enter details in the green boxes.</t>
  </si>
  <si>
    <t>AI19*AB19+AA19-AH19-AG19*10</t>
  </si>
  <si>
    <t>Account</t>
  </si>
  <si>
    <t>payments</t>
  </si>
  <si>
    <t>Balance</t>
  </si>
  <si>
    <t>Elec</t>
  </si>
  <si>
    <t>Black = credit red= debit</t>
  </si>
  <si>
    <t>PAYMENTS</t>
  </si>
  <si>
    <t>ENTER</t>
  </si>
  <si>
    <t>The blue panels will tell you everything</t>
  </si>
  <si>
    <t>Date</t>
  </si>
  <si>
    <t>Total</t>
  </si>
  <si>
    <r>
      <rPr>
        <sz val="10"/>
        <color rgb="FF000000"/>
        <rFont val="Arial"/>
        <charset val="1"/>
      </rPr>
      <t>Date</t>
    </r>
    <r>
      <rPr>
        <b/>
        <sz val="10"/>
        <color rgb="FF000000"/>
        <rFont val="Arial"/>
        <charset val="1"/>
      </rPr>
      <t xml:space="preserve"> </t>
    </r>
  </si>
  <si>
    <t>Electric Eco</t>
  </si>
  <si>
    <t>you need to know.</t>
  </si>
  <si>
    <t>Standard</t>
  </si>
  <si>
    <t>Low rate</t>
  </si>
  <si>
    <t>units</t>
  </si>
  <si>
    <t>Discount %</t>
  </si>
  <si>
    <t>Discount £</t>
  </si>
  <si>
    <t>Kws used</t>
  </si>
  <si>
    <t>price</t>
  </si>
  <si>
    <t>Rate</t>
  </si>
  <si>
    <t>High cost prices</t>
  </si>
  <si>
    <t>Price</t>
  </si>
  <si>
    <t>Cubic Ft +Cubic mt</t>
  </si>
  <si>
    <t>Cubic mt</t>
  </si>
  <si>
    <t>You can use one or both payment sections</t>
  </si>
  <si>
    <t xml:space="preserve">    Gas</t>
  </si>
  <si>
    <t xml:space="preserve">     Gas</t>
  </si>
  <si>
    <t>h</t>
  </si>
  <si>
    <t>Record  supplier details</t>
  </si>
  <si>
    <t>Record Electric supplier details</t>
  </si>
  <si>
    <t>GAS</t>
  </si>
  <si>
    <t xml:space="preserve">  Total Kwhs</t>
  </si>
  <si>
    <t xml:space="preserve"> Total Cost</t>
  </si>
  <si>
    <t xml:space="preserve">             Electric</t>
  </si>
  <si>
    <t>ELECTRIC</t>
  </si>
  <si>
    <t xml:space="preserve"> GAS</t>
  </si>
  <si>
    <t>Eco 7</t>
  </si>
  <si>
    <t>TOTALS</t>
  </si>
  <si>
    <t>Kwhs</t>
  </si>
  <si>
    <t xml:space="preserve">Total </t>
  </si>
  <si>
    <t xml:space="preserve"> No</t>
  </si>
  <si>
    <t>TOTALS OF</t>
  </si>
  <si>
    <t>High rate times</t>
  </si>
  <si>
    <t>OF RATES</t>
  </si>
  <si>
    <t>used</t>
  </si>
  <si>
    <t>Total Cost</t>
  </si>
  <si>
    <t>Total Kwhs</t>
  </si>
  <si>
    <t xml:space="preserve">  of</t>
  </si>
  <si>
    <t>RATES</t>
  </si>
  <si>
    <t>by days</t>
  </si>
  <si>
    <t>Before Discounts</t>
  </si>
  <si>
    <t>Total Payments, Black =credit/Red=Debit</t>
  </si>
  <si>
    <t>Payments</t>
  </si>
  <si>
    <t>Black=credit/ Red=Debit</t>
  </si>
  <si>
    <t xml:space="preserve">  </t>
  </si>
  <si>
    <t>0/0/2020</t>
  </si>
</sst>
</file>

<file path=xl/styles.xml><?xml version="1.0" encoding="utf-8"?>
<styleSheet xmlns="http://schemas.openxmlformats.org/spreadsheetml/2006/main">
  <numFmts count="12">
    <numFmt numFmtId="164" formatCode="[$£]#,##0.00"/>
    <numFmt numFmtId="165" formatCode="0.000"/>
    <numFmt numFmtId="166" formatCode="&quot; £&quot;#,##0.000\ ;&quot;-£&quot;#,##0.000\ ;&quot; £-&quot;#\ ;@\ "/>
    <numFmt numFmtId="167" formatCode="dd/mmm"/>
    <numFmt numFmtId="168" formatCode="[$£]#,##0.000"/>
    <numFmt numFmtId="169" formatCode="[$£]#,##0.000;[Red]&quot;-£&quot;#,##0.000"/>
    <numFmt numFmtId="170" formatCode="[$£]#,##0.00;[Red]&quot;-£&quot;#,##0.00"/>
    <numFmt numFmtId="171" formatCode="dd/mm/yy"/>
    <numFmt numFmtId="172" formatCode="\$#,##0.00\ ;&quot;($&quot;#,##0.00\)"/>
    <numFmt numFmtId="173" formatCode="[$£]#,##0.0"/>
    <numFmt numFmtId="174" formatCode="[$£]#,##0"/>
    <numFmt numFmtId="175" formatCode="[$£-809]#,##0.00;[Red]\-[$£-809]#,##0.00"/>
  </numFmts>
  <fonts count="77">
    <font>
      <sz val="10"/>
      <color rgb="FF000000"/>
      <name val="Arial"/>
      <charset val="1"/>
    </font>
    <font>
      <sz val="11"/>
      <color rgb="FF000000"/>
      <name val="Constantia"/>
      <family val="1"/>
      <charset val="1"/>
    </font>
    <font>
      <sz val="11"/>
      <color rgb="FFFFFFFF"/>
      <name val="Constantia"/>
      <family val="1"/>
      <charset val="1"/>
    </font>
    <font>
      <sz val="11"/>
      <color rgb="FF9C0006"/>
      <name val="Constantia"/>
      <family val="1"/>
      <charset val="1"/>
    </font>
    <font>
      <b/>
      <sz val="11"/>
      <color rgb="FFFA7D00"/>
      <name val="Constantia"/>
      <family val="1"/>
      <charset val="1"/>
    </font>
    <font>
      <b/>
      <sz val="11"/>
      <color rgb="FFFFFFFF"/>
      <name val="Constantia"/>
      <family val="1"/>
      <charset val="1"/>
    </font>
    <font>
      <sz val="11"/>
      <color rgb="FF006100"/>
      <name val="Constantia"/>
      <family val="1"/>
      <charset val="1"/>
    </font>
    <font>
      <b/>
      <sz val="15"/>
      <color rgb="FF000000"/>
      <name val="Constantia"/>
      <family val="1"/>
      <charset val="1"/>
    </font>
    <font>
      <b/>
      <sz val="13"/>
      <color rgb="FF000000"/>
      <name val="Constantia"/>
      <family val="1"/>
      <charset val="1"/>
    </font>
    <font>
      <b/>
      <sz val="11"/>
      <color rgb="FF000000"/>
      <name val="Constantia"/>
      <family val="1"/>
      <charset val="1"/>
    </font>
    <font>
      <sz val="11"/>
      <color rgb="FF3F3F76"/>
      <name val="Constantia"/>
      <family val="1"/>
      <charset val="1"/>
    </font>
    <font>
      <sz val="11"/>
      <color rgb="FFFA7D00"/>
      <name val="Constantia"/>
      <family val="1"/>
      <charset val="1"/>
    </font>
    <font>
      <sz val="11"/>
      <color rgb="FF9C6500"/>
      <name val="Constantia"/>
      <family val="1"/>
      <charset val="1"/>
    </font>
    <font>
      <b/>
      <sz val="11"/>
      <color rgb="FF3F3F3F"/>
      <name val="Constantia"/>
      <family val="1"/>
      <charset val="1"/>
    </font>
    <font>
      <b/>
      <sz val="18"/>
      <color rgb="FF000000"/>
      <name val="Constantia"/>
      <family val="1"/>
      <charset val="1"/>
    </font>
    <font>
      <sz val="11"/>
      <color rgb="FFFF0000"/>
      <name val="Constantia"/>
      <family val="1"/>
      <charset val="1"/>
    </font>
    <font>
      <b/>
      <sz val="15"/>
      <color rgb="FF808080"/>
      <name val="Tahoma"/>
      <charset val="1"/>
    </font>
    <font>
      <b/>
      <sz val="12"/>
      <color rgb="FF00FFFF"/>
      <name val="Arial"/>
      <charset val="1"/>
    </font>
    <font>
      <b/>
      <i/>
      <sz val="15"/>
      <color rgb="FFFF00FF"/>
      <name val="Arial"/>
      <charset val="1"/>
    </font>
    <font>
      <b/>
      <i/>
      <sz val="12"/>
      <color rgb="FF00FFFF"/>
      <name val="Tahoma"/>
      <charset val="1"/>
    </font>
    <font>
      <b/>
      <sz val="15"/>
      <color rgb="FF00B0F0"/>
      <name val="Tahoma"/>
      <charset val="1"/>
    </font>
    <font>
      <b/>
      <sz val="16"/>
      <color rgb="FF191919"/>
      <name val="Arial"/>
      <charset val="1"/>
    </font>
    <font>
      <b/>
      <sz val="12"/>
      <color rgb="FF808080"/>
      <name val="Arial"/>
      <charset val="1"/>
    </font>
    <font>
      <b/>
      <sz val="12"/>
      <color rgb="FF000000"/>
      <name val="Arial"/>
      <charset val="1"/>
    </font>
    <font>
      <b/>
      <sz val="14"/>
      <color rgb="FF191919"/>
      <name val="Arial"/>
      <charset val="1"/>
    </font>
    <font>
      <b/>
      <sz val="14"/>
      <color rgb="FF00FFFF"/>
      <name val="Arial"/>
      <charset val="1"/>
    </font>
    <font>
      <sz val="16"/>
      <color rgb="FF000000"/>
      <name val="Arial"/>
      <charset val="1"/>
    </font>
    <font>
      <b/>
      <sz val="13"/>
      <color rgb="FF000000"/>
      <name val="Tahoma"/>
      <charset val="1"/>
    </font>
    <font>
      <b/>
      <sz val="15"/>
      <color rgb="FF191919"/>
      <name val="Arial"/>
      <charset val="1"/>
    </font>
    <font>
      <b/>
      <sz val="15"/>
      <color rgb="FF000000"/>
      <name val="Arial"/>
      <charset val="1"/>
    </font>
    <font>
      <b/>
      <sz val="13"/>
      <color rgb="FF000000"/>
      <name val="Arial"/>
      <charset val="1"/>
    </font>
    <font>
      <b/>
      <sz val="10"/>
      <color rgb="FF00FFFF"/>
      <name val="Tahoma"/>
      <charset val="1"/>
    </font>
    <font>
      <b/>
      <sz val="12"/>
      <color rgb="FF191919"/>
      <name val="Arial"/>
      <charset val="1"/>
    </font>
    <font>
      <sz val="9"/>
      <color rgb="FF000000"/>
      <name val="Arial"/>
      <charset val="1"/>
    </font>
    <font>
      <b/>
      <sz val="18"/>
      <color rgb="FF000000"/>
      <name val="Arial"/>
      <charset val="1"/>
    </font>
    <font>
      <b/>
      <sz val="10"/>
      <color rgb="FF000000"/>
      <name val="Arial"/>
      <charset val="1"/>
    </font>
    <font>
      <b/>
      <u/>
      <sz val="13"/>
      <color rgb="FF808080"/>
      <name val="Arial"/>
      <charset val="1"/>
    </font>
    <font>
      <b/>
      <sz val="13"/>
      <color rgb="FFFF0000"/>
      <name val="Arial"/>
      <charset val="1"/>
    </font>
    <font>
      <b/>
      <sz val="11"/>
      <color rgb="FFFF0000"/>
      <name val="Arial"/>
      <charset val="1"/>
    </font>
    <font>
      <b/>
      <sz val="10"/>
      <color rgb="FFFF0000"/>
      <name val="Arial"/>
      <charset val="1"/>
    </font>
    <font>
      <b/>
      <sz val="10"/>
      <color rgb="FF191919"/>
      <name val="Arial"/>
      <charset val="1"/>
    </font>
    <font>
      <b/>
      <sz val="13"/>
      <color rgb="FF191919"/>
      <name val="Arial"/>
      <charset val="1"/>
    </font>
    <font>
      <b/>
      <sz val="13"/>
      <color rgb="FFCCCCFF"/>
      <name val="Arial"/>
      <charset val="1"/>
    </font>
    <font>
      <b/>
      <sz val="11"/>
      <color rgb="FFCCCCFF"/>
      <name val="Arial"/>
      <charset val="1"/>
    </font>
    <font>
      <b/>
      <sz val="9"/>
      <color rgb="FFFF0000"/>
      <name val="Arial"/>
      <charset val="1"/>
    </font>
    <font>
      <b/>
      <u/>
      <sz val="13"/>
      <color rgb="FF191919"/>
      <name val="Arial"/>
      <charset val="1"/>
    </font>
    <font>
      <b/>
      <sz val="10"/>
      <color rgb="FF808080"/>
      <name val="Tahoma"/>
      <charset val="1"/>
    </font>
    <font>
      <b/>
      <u/>
      <sz val="13"/>
      <color rgb="FF0000FF"/>
      <name val="Arial"/>
      <charset val="1"/>
    </font>
    <font>
      <b/>
      <u/>
      <sz val="11"/>
      <color rgb="FF0000FF"/>
      <name val="Arial"/>
      <charset val="1"/>
    </font>
    <font>
      <b/>
      <sz val="11"/>
      <color rgb="FF000000"/>
      <name val="Arial"/>
      <charset val="1"/>
    </font>
    <font>
      <b/>
      <sz val="10"/>
      <color rgb="FF808080"/>
      <name val="Arial"/>
      <charset val="1"/>
    </font>
    <font>
      <b/>
      <sz val="10"/>
      <color rgb="FF000000"/>
      <name val="Tahoma"/>
      <charset val="1"/>
    </font>
    <font>
      <b/>
      <sz val="11"/>
      <color rgb="FF191919"/>
      <name val="Arial"/>
      <charset val="1"/>
    </font>
    <font>
      <sz val="12"/>
      <color rgb="FF000000"/>
      <name val="Arial"/>
      <charset val="1"/>
    </font>
    <font>
      <b/>
      <sz val="11"/>
      <color rgb="FF000000"/>
      <name val="Tahoma"/>
      <charset val="1"/>
    </font>
    <font>
      <b/>
      <sz val="9"/>
      <color rgb="FF000000"/>
      <name val="Arial"/>
      <charset val="1"/>
    </font>
    <font>
      <b/>
      <i/>
      <sz val="13"/>
      <color rgb="FF191919"/>
      <name val="Arial"/>
      <charset val="1"/>
    </font>
    <font>
      <b/>
      <sz val="6"/>
      <color rgb="FFFFFF00"/>
      <name val="Arial"/>
      <charset val="1"/>
    </font>
    <font>
      <b/>
      <i/>
      <sz val="13"/>
      <color rgb="FFFF0000"/>
      <name val="Arial"/>
      <charset val="1"/>
    </font>
    <font>
      <sz val="10"/>
      <color rgb="FF0070C0"/>
      <name val="Arial"/>
      <charset val="1"/>
    </font>
    <font>
      <b/>
      <sz val="18"/>
      <color rgb="FFFF0000"/>
      <name val="Arial"/>
      <charset val="1"/>
    </font>
    <font>
      <b/>
      <sz val="18"/>
      <color rgb="FF808080"/>
      <name val="Arial"/>
      <charset val="1"/>
    </font>
    <font>
      <sz val="14"/>
      <color rgb="FF000000"/>
      <name val="Arial"/>
      <charset val="1"/>
    </font>
    <font>
      <b/>
      <sz val="14"/>
      <color rgb="FF000000"/>
      <name val="Arial"/>
      <charset val="1"/>
    </font>
    <font>
      <sz val="13"/>
      <color rgb="FF000000"/>
      <name val="Arial"/>
      <charset val="1"/>
    </font>
    <font>
      <b/>
      <sz val="14"/>
      <color rgb="FF000000"/>
      <name val="Tahoma"/>
      <charset val="1"/>
    </font>
    <font>
      <b/>
      <sz val="11"/>
      <color rgb="FF00FFFF"/>
      <name val="Arial"/>
      <charset val="1"/>
    </font>
    <font>
      <sz val="11"/>
      <color rgb="FF000000"/>
      <name val="Arial"/>
      <charset val="1"/>
    </font>
    <font>
      <b/>
      <sz val="11"/>
      <color rgb="FF808080"/>
      <name val="Tahoma"/>
      <charset val="1"/>
    </font>
    <font>
      <u/>
      <sz val="10"/>
      <color rgb="FF000000"/>
      <name val="Arial"/>
      <charset val="1"/>
    </font>
    <font>
      <b/>
      <sz val="11"/>
      <color rgb="FFFF0000"/>
      <name val="Tahoma"/>
      <charset val="1"/>
    </font>
    <font>
      <b/>
      <sz val="12"/>
      <color rgb="FF000000"/>
      <name val="Tahoma"/>
      <charset val="1"/>
    </font>
    <font>
      <sz val="10"/>
      <color rgb="FFCCCCFF"/>
      <name val="Arial"/>
      <charset val="1"/>
    </font>
    <font>
      <sz val="10"/>
      <color rgb="FF000000"/>
      <name val="Tahoma"/>
      <charset val="1"/>
    </font>
    <font>
      <sz val="10"/>
      <color rgb="FF969696"/>
      <name val="Tahoma"/>
      <charset val="1"/>
    </font>
    <font>
      <sz val="8"/>
      <color rgb="FF969696"/>
      <name val="Tahoma"/>
      <charset val="1"/>
    </font>
    <font>
      <sz val="10"/>
      <color rgb="FF000000"/>
      <name val="Arial"/>
      <charset val="1"/>
    </font>
  </fonts>
  <fills count="41">
    <fill>
      <patternFill patternType="none"/>
    </fill>
    <fill>
      <patternFill patternType="gray125"/>
    </fill>
    <fill>
      <patternFill patternType="solid">
        <fgColor rgb="FFF8F8F8"/>
        <bgColor rgb="FFF2F2F2"/>
      </patternFill>
    </fill>
    <fill>
      <patternFill patternType="solid">
        <fgColor rgb="FFEFEFEF"/>
        <bgColor rgb="FFEEEEEE"/>
      </patternFill>
    </fill>
    <fill>
      <patternFill patternType="solid">
        <fgColor rgb="FFEAEAEA"/>
        <bgColor rgb="FFEEEEEE"/>
      </patternFill>
    </fill>
    <fill>
      <patternFill patternType="solid">
        <fgColor rgb="FFE5E5E5"/>
        <bgColor rgb="FFEAEAEA"/>
      </patternFill>
    </fill>
    <fill>
      <patternFill patternType="solid">
        <fgColor rgb="FFDFDFDF"/>
        <bgColor rgb="FFE0E0E0"/>
      </patternFill>
    </fill>
    <fill>
      <patternFill patternType="solid">
        <fgColor rgb="FFDBDBDB"/>
        <bgColor rgb="FFDDDDDD"/>
      </patternFill>
    </fill>
    <fill>
      <patternFill patternType="solid">
        <fgColor rgb="FFF1F1F1"/>
        <bgColor rgb="FFF2F2F2"/>
      </patternFill>
    </fill>
    <fill>
      <patternFill patternType="solid">
        <fgColor rgb="FFE0E0E0"/>
        <bgColor rgb="FFDFDFDF"/>
      </patternFill>
    </fill>
    <fill>
      <patternFill patternType="solid">
        <fgColor rgb="FFD5D5D5"/>
        <bgColor rgb="FFD0D0D0"/>
      </patternFill>
    </fill>
    <fill>
      <patternFill patternType="solid">
        <fgColor rgb="FFCCCCCC"/>
        <bgColor rgb="FFD0D0D0"/>
      </patternFill>
    </fill>
    <fill>
      <patternFill patternType="solid">
        <fgColor rgb="FFBFBFBF"/>
        <bgColor rgb="FFC0C0C0"/>
      </patternFill>
    </fill>
    <fill>
      <patternFill patternType="solid">
        <fgColor rgb="FFB7B7B7"/>
        <bgColor rgb="FFB2B2B2"/>
      </patternFill>
    </fill>
    <fill>
      <patternFill patternType="solid">
        <fgColor rgb="FFD0D0D0"/>
        <bgColor rgb="FFCCCCCC"/>
      </patternFill>
    </fill>
    <fill>
      <patternFill patternType="solid">
        <fgColor rgb="FFC0C0C0"/>
        <bgColor rgb="FFBFBFBF"/>
      </patternFill>
    </fill>
    <fill>
      <patternFill patternType="solid">
        <fgColor rgb="FFB2B2B2"/>
        <bgColor rgb="FFB7B7B7"/>
      </patternFill>
    </fill>
    <fill>
      <patternFill patternType="solid">
        <fgColor rgb="FF9F9F9F"/>
        <bgColor rgb="FFA5A5A5"/>
      </patternFill>
    </fill>
    <fill>
      <patternFill patternType="solid">
        <fgColor rgb="FF949494"/>
        <bgColor rgb="FF969696"/>
      </patternFill>
    </fill>
    <fill>
      <patternFill patternType="solid">
        <fgColor rgb="FFDDDDDD"/>
        <bgColor rgb="FFDFDFDF"/>
      </patternFill>
    </fill>
    <fill>
      <patternFill patternType="solid">
        <fgColor rgb="FF969696"/>
        <bgColor rgb="FF949494"/>
      </patternFill>
    </fill>
    <fill>
      <patternFill patternType="solid">
        <fgColor rgb="FF808080"/>
        <bgColor rgb="FF7F7F7F"/>
      </patternFill>
    </fill>
    <fill>
      <patternFill patternType="solid">
        <fgColor rgb="FF5F5F5F"/>
        <bgColor rgb="FF4D4D4D"/>
      </patternFill>
    </fill>
    <fill>
      <patternFill patternType="solid">
        <fgColor rgb="FF4D4D4D"/>
        <bgColor rgb="FF3F3F3F"/>
      </patternFill>
    </fill>
    <fill>
      <patternFill patternType="solid">
        <fgColor rgb="FFFFC7CE"/>
        <bgColor rgb="FFFCC79B"/>
      </patternFill>
    </fill>
    <fill>
      <patternFill patternType="solid">
        <fgColor rgb="FFF2F2F2"/>
        <bgColor rgb="FFF1F1F1"/>
      </patternFill>
    </fill>
    <fill>
      <patternFill patternType="solid">
        <fgColor rgb="FFA5A5A5"/>
        <bgColor rgb="FF9F9F9F"/>
      </patternFill>
    </fill>
    <fill>
      <patternFill patternType="solid">
        <fgColor rgb="FFC6EFCE"/>
        <bgColor rgb="FFDFDFDF"/>
      </patternFill>
    </fill>
    <fill>
      <patternFill patternType="solid">
        <fgColor rgb="FFFFCC99"/>
        <bgColor rgb="FFFCC79B"/>
      </patternFill>
    </fill>
    <fill>
      <patternFill patternType="solid">
        <fgColor rgb="FFFFEB9C"/>
        <bgColor rgb="FFFFFFCC"/>
      </patternFill>
    </fill>
    <fill>
      <patternFill patternType="solid">
        <fgColor rgb="FFFFFFCC"/>
        <bgColor rgb="FFF8F8F8"/>
      </patternFill>
    </fill>
    <fill>
      <patternFill patternType="solid">
        <fgColor rgb="FFFFFFFF"/>
        <bgColor rgb="FFF8F8F8"/>
      </patternFill>
    </fill>
    <fill>
      <patternFill patternType="solid">
        <fgColor rgb="FFFFF200"/>
        <bgColor rgb="FFFFFF00"/>
      </patternFill>
    </fill>
    <fill>
      <patternFill patternType="solid">
        <fgColor rgb="FF00FFFF"/>
        <bgColor rgb="FF00B0F0"/>
      </patternFill>
    </fill>
    <fill>
      <patternFill patternType="solid">
        <fgColor rgb="FF00FF00"/>
        <bgColor rgb="FF3DEB3D"/>
      </patternFill>
    </fill>
    <fill>
      <patternFill patternType="solid">
        <fgColor rgb="FFFFFF00"/>
        <bgColor rgb="FFFFF200"/>
      </patternFill>
    </fill>
    <fill>
      <patternFill patternType="solid">
        <fgColor rgb="FFFF0000"/>
        <bgColor rgb="FF9C0006"/>
      </patternFill>
    </fill>
    <fill>
      <patternFill patternType="solid">
        <fgColor rgb="FFFCC79B"/>
        <bgColor rgb="FFFFCC99"/>
      </patternFill>
    </fill>
    <fill>
      <patternFill patternType="solid">
        <fgColor rgb="FF3DEB3D"/>
        <bgColor rgb="FF00FF00"/>
      </patternFill>
    </fill>
    <fill>
      <patternFill patternType="solid">
        <fgColor rgb="FFFF9900"/>
        <bgColor rgb="FFFF8001"/>
      </patternFill>
    </fill>
    <fill>
      <patternFill patternType="solid">
        <fgColor rgb="FFFF00FF"/>
        <bgColor rgb="FFFF0000"/>
      </patternFill>
    </fill>
  </fills>
  <borders count="26">
    <border>
      <left/>
      <right/>
      <top/>
      <bottom/>
      <diagonal/>
    </border>
    <border>
      <left style="hair">
        <color rgb="FF7F7F7F"/>
      </left>
      <right style="hair">
        <color rgb="FF7F7F7F"/>
      </right>
      <top style="hair">
        <color rgb="FF7F7F7F"/>
      </top>
      <bottom style="hair">
        <color rgb="FF7F7F7F"/>
      </bottom>
      <diagonal/>
    </border>
    <border>
      <left style="hair">
        <color rgb="FF3F3F3F"/>
      </left>
      <right style="hair">
        <color rgb="FF3F3F3F"/>
      </right>
      <top style="hair">
        <color rgb="FF3F3F3F"/>
      </top>
      <bottom style="hair">
        <color rgb="FF3F3F3F"/>
      </bottom>
      <diagonal/>
    </border>
    <border>
      <left/>
      <right/>
      <top/>
      <bottom style="thick">
        <color rgb="FFDDDDDD"/>
      </bottom>
      <diagonal/>
    </border>
    <border>
      <left/>
      <right/>
      <top/>
      <bottom style="thick">
        <color rgb="FFEEEEEE"/>
      </bottom>
      <diagonal/>
    </border>
    <border>
      <left/>
      <right/>
      <top/>
      <bottom style="medium">
        <color rgb="FFEAEAEA"/>
      </bottom>
      <diagonal/>
    </border>
    <border>
      <left/>
      <right/>
      <top/>
      <bottom style="hair">
        <color rgb="FFFF8001"/>
      </bottom>
      <diagonal/>
    </border>
    <border>
      <left style="hair">
        <color rgb="FFB2B2B2"/>
      </left>
      <right style="hair">
        <color rgb="FFB2B2B2"/>
      </right>
      <top style="hair">
        <color rgb="FFB2B2B2"/>
      </top>
      <bottom style="hair">
        <color rgb="FFB2B2B2"/>
      </bottom>
      <diagonal/>
    </border>
    <border>
      <left/>
      <right/>
      <top style="hair">
        <color rgb="FFDDDDDD"/>
      </top>
      <bottom style="hair">
        <color rgb="FFDDDDDD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ck">
        <color auto="1"/>
      </left>
      <right style="thick">
        <color rgb="FF008000"/>
      </right>
      <top style="thick">
        <color auto="1"/>
      </top>
      <bottom style="thick">
        <color auto="1"/>
      </bottom>
      <diagonal/>
    </border>
    <border>
      <left style="thick">
        <color rgb="FF008000"/>
      </left>
      <right/>
      <top style="hair">
        <color auto="1"/>
      </top>
      <bottom/>
      <diagonal/>
    </border>
    <border>
      <left/>
      <right style="thick">
        <color rgb="FF008000"/>
      </right>
      <top/>
      <bottom/>
      <diagonal/>
    </border>
    <border>
      <left style="thick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</borders>
  <cellStyleXfs count="42">
    <xf numFmtId="0" fontId="0" fillId="0" borderId="0"/>
    <xf numFmtId="0" fontId="1" fillId="2" borderId="0" applyBorder="0" applyProtection="0"/>
    <xf numFmtId="0" fontId="1" fillId="3" borderId="0" applyBorder="0" applyProtection="0"/>
    <xf numFmtId="0" fontId="1" fillId="4" borderId="0" applyBorder="0" applyProtection="0"/>
    <xf numFmtId="0" fontId="1" fillId="5" borderId="0" applyBorder="0" applyProtection="0"/>
    <xf numFmtId="0" fontId="1" fillId="6" borderId="0" applyBorder="0" applyProtection="0"/>
    <xf numFmtId="0" fontId="1" fillId="7" borderId="0" applyBorder="0" applyProtection="0"/>
    <xf numFmtId="0" fontId="1" fillId="8" borderId="0" applyBorder="0" applyProtection="0"/>
    <xf numFmtId="0" fontId="1" fillId="9" borderId="0" applyBorder="0" applyProtection="0"/>
    <xf numFmtId="0" fontId="1" fillId="10" borderId="0" applyBorder="0" applyProtection="0"/>
    <xf numFmtId="0" fontId="1" fillId="11" borderId="0" applyBorder="0" applyProtection="0"/>
    <xf numFmtId="0" fontId="1" fillId="12" borderId="0" applyBorder="0" applyProtection="0"/>
    <xf numFmtId="0" fontId="1" fillId="13" borderId="0" applyBorder="0" applyProtection="0"/>
    <xf numFmtId="0" fontId="2" fillId="4" borderId="0" applyBorder="0" applyProtection="0"/>
    <xf numFmtId="0" fontId="2" fillId="14" borderId="0" applyBorder="0" applyProtection="0"/>
    <xf numFmtId="0" fontId="2" fillId="15" borderId="0" applyBorder="0" applyProtection="0"/>
    <xf numFmtId="0" fontId="2" fillId="16" borderId="0" applyBorder="0" applyProtection="0"/>
    <xf numFmtId="0" fontId="2" fillId="17" borderId="0" applyBorder="0" applyProtection="0"/>
    <xf numFmtId="0" fontId="2" fillId="18" borderId="0" applyBorder="0" applyProtection="0"/>
    <xf numFmtId="0" fontId="2" fillId="19" borderId="0" applyBorder="0" applyProtection="0"/>
    <xf numFmtId="0" fontId="2" fillId="16" borderId="0" applyBorder="0" applyProtection="0"/>
    <xf numFmtId="0" fontId="2" fillId="20" borderId="0" applyBorder="0" applyProtection="0"/>
    <xf numFmtId="0" fontId="2" fillId="21" borderId="0" applyBorder="0" applyProtection="0"/>
    <xf numFmtId="0" fontId="2" fillId="22" borderId="0" applyBorder="0" applyProtection="0"/>
    <xf numFmtId="0" fontId="2" fillId="23" borderId="0" applyBorder="0" applyProtection="0"/>
    <xf numFmtId="0" fontId="3" fillId="24" borderId="0" applyBorder="0" applyProtection="0"/>
    <xf numFmtId="0" fontId="4" fillId="25" borderId="1" applyProtection="0"/>
    <xf numFmtId="0" fontId="5" fillId="26" borderId="2" applyProtection="0"/>
    <xf numFmtId="0" fontId="76" fillId="0" borderId="0" applyBorder="0" applyProtection="0"/>
    <xf numFmtId="0" fontId="6" fillId="27" borderId="0" applyBorder="0" applyProtection="0"/>
    <xf numFmtId="0" fontId="7" fillId="0" borderId="3" applyProtection="0"/>
    <xf numFmtId="0" fontId="8" fillId="0" borderId="4" applyProtection="0"/>
    <xf numFmtId="0" fontId="9" fillId="0" borderId="5" applyProtection="0"/>
    <xf numFmtId="0" fontId="9" fillId="0" borderId="0" applyBorder="0" applyProtection="0"/>
    <xf numFmtId="0" fontId="10" fillId="28" borderId="1" applyProtection="0"/>
    <xf numFmtId="0" fontId="11" fillId="0" borderId="6" applyProtection="0"/>
    <xf numFmtId="0" fontId="12" fillId="29" borderId="0" applyBorder="0" applyProtection="0"/>
    <xf numFmtId="0" fontId="76" fillId="30" borderId="7" applyProtection="0"/>
    <xf numFmtId="0" fontId="13" fillId="25" borderId="2" applyProtection="0"/>
    <xf numFmtId="0" fontId="14" fillId="0" borderId="0" applyBorder="0" applyProtection="0"/>
    <xf numFmtId="0" fontId="9" fillId="0" borderId="8" applyProtection="0"/>
    <xf numFmtId="0" fontId="15" fillId="0" borderId="0" applyBorder="0" applyProtection="0"/>
  </cellStyleXfs>
  <cellXfs count="228">
    <xf numFmtId="0" fontId="0" fillId="0" borderId="0" xfId="0"/>
    <xf numFmtId="164" fontId="0" fillId="0" borderId="0" xfId="0" applyNumberFormat="1"/>
    <xf numFmtId="0" fontId="16" fillId="28" borderId="9" xfId="0" applyFont="1" applyFill="1" applyBorder="1" applyAlignment="1" applyProtection="1">
      <alignment horizontal="left"/>
    </xf>
    <xf numFmtId="0" fontId="16" fillId="28" borderId="10" xfId="0" applyFont="1" applyFill="1" applyBorder="1"/>
    <xf numFmtId="0" fontId="17" fillId="28" borderId="10" xfId="0" applyFont="1" applyFill="1" applyBorder="1" applyAlignment="1" applyProtection="1">
      <protection locked="0"/>
    </xf>
    <xf numFmtId="0" fontId="18" fillId="28" borderId="10" xfId="0" applyFont="1" applyFill="1" applyBorder="1" applyAlignment="1" applyProtection="1">
      <alignment horizontal="left"/>
      <protection locked="0"/>
    </xf>
    <xf numFmtId="0" fontId="19" fillId="28" borderId="10" xfId="0" applyFont="1" applyFill="1" applyBorder="1"/>
    <xf numFmtId="0" fontId="0" fillId="28" borderId="10" xfId="0" applyFill="1" applyBorder="1"/>
    <xf numFmtId="0" fontId="20" fillId="31" borderId="10" xfId="0" applyFont="1" applyFill="1" applyBorder="1" applyAlignment="1" applyProtection="1">
      <alignment horizontal="left"/>
    </xf>
    <xf numFmtId="0" fontId="0" fillId="31" borderId="10" xfId="0" applyFill="1" applyBorder="1"/>
    <xf numFmtId="0" fontId="0" fillId="28" borderId="0" xfId="0" applyFill="1"/>
    <xf numFmtId="0" fontId="0" fillId="28" borderId="11" xfId="0" applyFill="1" applyBorder="1"/>
    <xf numFmtId="0" fontId="0" fillId="0" borderId="0" xfId="0" applyAlignment="1" applyProtection="1"/>
    <xf numFmtId="164" fontId="0" fillId="0" borderId="0" xfId="0" applyNumberFormat="1" applyProtection="1">
      <protection hidden="1"/>
    </xf>
    <xf numFmtId="0" fontId="21" fillId="32" borderId="9" xfId="0" applyFont="1" applyFill="1" applyBorder="1" applyAlignment="1" applyProtection="1">
      <alignment horizontal="center"/>
    </xf>
    <xf numFmtId="0" fontId="22" fillId="32" borderId="10" xfId="0" applyFont="1" applyFill="1" applyBorder="1" applyAlignment="1" applyProtection="1">
      <protection locked="0"/>
    </xf>
    <xf numFmtId="0" fontId="17" fillId="32" borderId="11" xfId="0" applyFont="1" applyFill="1" applyBorder="1" applyAlignment="1" applyProtection="1">
      <protection locked="0"/>
    </xf>
    <xf numFmtId="0" fontId="17" fillId="28" borderId="0" xfId="0" applyFont="1" applyFill="1" applyAlignment="1" applyProtection="1">
      <protection locked="0"/>
    </xf>
    <xf numFmtId="0" fontId="23" fillId="33" borderId="9" xfId="0" applyFont="1" applyFill="1" applyBorder="1" applyAlignment="1"/>
    <xf numFmtId="0" fontId="0" fillId="33" borderId="10" xfId="0" applyFill="1" applyBorder="1" applyAlignment="1"/>
    <xf numFmtId="0" fontId="0" fillId="33" borderId="10" xfId="0" applyFill="1" applyBorder="1"/>
    <xf numFmtId="0" fontId="24" fillId="33" borderId="10" xfId="0" applyFont="1" applyFill="1" applyBorder="1"/>
    <xf numFmtId="0" fontId="25" fillId="33" borderId="10" xfId="0" applyFont="1" applyFill="1" applyBorder="1"/>
    <xf numFmtId="0" fontId="26" fillId="32" borderId="9" xfId="0" applyFont="1" applyFill="1" applyBorder="1" applyAlignment="1" applyProtection="1">
      <alignment horizontal="center"/>
    </xf>
    <xf numFmtId="0" fontId="0" fillId="32" borderId="11" xfId="0" applyFill="1" applyBorder="1"/>
    <xf numFmtId="0" fontId="0" fillId="28" borderId="12" xfId="0" applyFill="1" applyBorder="1"/>
    <xf numFmtId="0" fontId="23" fillId="32" borderId="13" xfId="0" applyFont="1" applyFill="1" applyBorder="1" applyAlignment="1" applyProtection="1"/>
    <xf numFmtId="165" fontId="27" fillId="34" borderId="0" xfId="0" applyNumberFormat="1" applyFont="1" applyFill="1" applyAlignment="1" applyProtection="1">
      <protection locked="0"/>
    </xf>
    <xf numFmtId="0" fontId="0" fillId="32" borderId="12" xfId="0" applyFont="1" applyFill="1" applyBorder="1"/>
    <xf numFmtId="0" fontId="22" fillId="28" borderId="0" xfId="0" applyFont="1" applyFill="1" applyAlignment="1" applyProtection="1">
      <protection locked="0"/>
    </xf>
    <xf numFmtId="0" fontId="23" fillId="33" borderId="13" xfId="0" applyFont="1" applyFill="1" applyBorder="1" applyAlignment="1"/>
    <xf numFmtId="0" fontId="0" fillId="33" borderId="0" xfId="0" applyFill="1" applyAlignment="1"/>
    <xf numFmtId="0" fontId="0" fillId="33" borderId="0" xfId="0" applyFill="1"/>
    <xf numFmtId="3" fontId="24" fillId="33" borderId="0" xfId="0" applyNumberFormat="1" applyFont="1" applyFill="1"/>
    <xf numFmtId="3" fontId="28" fillId="33" borderId="0" xfId="0" applyNumberFormat="1" applyFont="1" applyFill="1" applyAlignment="1">
      <alignment horizontal="center"/>
    </xf>
    <xf numFmtId="0" fontId="29" fillId="33" borderId="0" xfId="0" applyFont="1" applyFill="1"/>
    <xf numFmtId="0" fontId="30" fillId="32" borderId="13" xfId="0" applyFont="1" applyFill="1" applyBorder="1" applyAlignment="1" applyProtection="1">
      <alignment horizontal="center"/>
    </xf>
    <xf numFmtId="4" fontId="27" fillId="34" borderId="0" xfId="0" applyNumberFormat="1" applyFont="1" applyFill="1" applyAlignment="1" applyProtection="1">
      <protection locked="0"/>
    </xf>
    <xf numFmtId="0" fontId="30" fillId="32" borderId="13" xfId="0" applyFont="1" applyFill="1" applyBorder="1" applyAlignment="1" applyProtection="1"/>
    <xf numFmtId="0" fontId="31" fillId="32" borderId="0" xfId="0" applyFont="1" applyFill="1" applyAlignment="1" applyProtection="1"/>
    <xf numFmtId="0" fontId="24" fillId="33" borderId="0" xfId="0" applyFont="1" applyFill="1"/>
    <xf numFmtId="0" fontId="17" fillId="33" borderId="0" xfId="0" applyFont="1" applyFill="1"/>
    <xf numFmtId="0" fontId="23" fillId="33" borderId="14" xfId="0" applyFont="1" applyFill="1" applyBorder="1" applyAlignment="1"/>
    <xf numFmtId="0" fontId="0" fillId="33" borderId="15" xfId="0" applyFill="1" applyBorder="1" applyAlignment="1"/>
    <xf numFmtId="0" fontId="0" fillId="33" borderId="15" xfId="0" applyFill="1" applyBorder="1"/>
    <xf numFmtId="3" fontId="24" fillId="33" borderId="15" xfId="0" applyNumberFormat="1" applyFont="1" applyFill="1" applyBorder="1"/>
    <xf numFmtId="0" fontId="32" fillId="33" borderId="15" xfId="0" applyFont="1" applyFill="1" applyBorder="1" applyAlignment="1" applyProtection="1">
      <alignment horizontal="center"/>
    </xf>
    <xf numFmtId="0" fontId="33" fillId="28" borderId="0" xfId="0" applyFont="1" applyFill="1"/>
    <xf numFmtId="0" fontId="34" fillId="28" borderId="0" xfId="0" applyFont="1" applyFill="1" applyAlignment="1">
      <alignment horizontal="center"/>
    </xf>
    <xf numFmtId="0" fontId="35" fillId="28" borderId="0" xfId="0" applyFont="1" applyFill="1"/>
    <xf numFmtId="0" fontId="36" fillId="32" borderId="13" xfId="0" applyFont="1" applyFill="1" applyBorder="1" applyAlignment="1" applyProtection="1">
      <alignment horizontal="center"/>
    </xf>
    <xf numFmtId="0" fontId="35" fillId="32" borderId="0" xfId="0" applyFont="1" applyFill="1" applyAlignment="1" applyProtection="1">
      <protection hidden="1"/>
    </xf>
    <xf numFmtId="0" fontId="0" fillId="0" borderId="0" xfId="0" applyAlignment="1">
      <alignment horizontal="center"/>
    </xf>
    <xf numFmtId="0" fontId="37" fillId="32" borderId="13" xfId="0" applyFont="1" applyFill="1" applyBorder="1" applyAlignment="1" applyProtection="1"/>
    <xf numFmtId="165" fontId="30" fillId="34" borderId="0" xfId="0" applyNumberFormat="1" applyFont="1" applyFill="1" applyAlignment="1" applyProtection="1">
      <protection locked="0"/>
    </xf>
    <xf numFmtId="0" fontId="35" fillId="32" borderId="13" xfId="0" applyFont="1" applyFill="1" applyBorder="1"/>
    <xf numFmtId="0" fontId="40" fillId="28" borderId="0" xfId="0" applyFont="1" applyFill="1"/>
    <xf numFmtId="164" fontId="41" fillId="34" borderId="0" xfId="0" applyNumberFormat="1" applyFont="1" applyFill="1" applyAlignment="1" applyProtection="1">
      <protection locked="0"/>
    </xf>
    <xf numFmtId="0" fontId="42" fillId="32" borderId="13" xfId="0" applyFont="1" applyFill="1" applyBorder="1" applyAlignment="1" applyProtection="1"/>
    <xf numFmtId="0" fontId="0" fillId="32" borderId="0" xfId="0" applyFill="1"/>
    <xf numFmtId="0" fontId="35" fillId="32" borderId="12" xfId="0" applyFont="1" applyFill="1" applyBorder="1" applyAlignment="1" applyProtection="1">
      <alignment horizontal="center"/>
      <protection locked="0"/>
    </xf>
    <xf numFmtId="0" fontId="43" fillId="28" borderId="0" xfId="0" applyFont="1" applyFill="1" applyAlignment="1" applyProtection="1">
      <alignment horizontal="center"/>
      <protection locked="0"/>
    </xf>
    <xf numFmtId="164" fontId="0" fillId="28" borderId="0" xfId="0" applyNumberFormat="1" applyFill="1"/>
    <xf numFmtId="0" fontId="30" fillId="32" borderId="13" xfId="0" applyFont="1" applyFill="1" applyBorder="1" applyAlignment="1">
      <alignment horizontal="center"/>
    </xf>
    <xf numFmtId="0" fontId="30" fillId="34" borderId="0" xfId="0" applyFont="1" applyFill="1" applyAlignment="1" applyProtection="1">
      <protection locked="0"/>
    </xf>
    <xf numFmtId="0" fontId="30" fillId="34" borderId="0" xfId="0" applyFont="1" applyFill="1" applyProtection="1">
      <protection locked="0"/>
    </xf>
    <xf numFmtId="0" fontId="45" fillId="32" borderId="13" xfId="0" applyFont="1" applyFill="1" applyBorder="1" applyAlignment="1" applyProtection="1">
      <alignment horizontal="center"/>
    </xf>
    <xf numFmtId="0" fontId="0" fillId="32" borderId="0" xfId="0" applyFill="1" applyAlignment="1" applyProtection="1">
      <protection locked="0"/>
    </xf>
    <xf numFmtId="0" fontId="43" fillId="32" borderId="12" xfId="0" applyFont="1" applyFill="1" applyBorder="1" applyAlignment="1" applyProtection="1">
      <alignment horizontal="center"/>
      <protection locked="0"/>
    </xf>
    <xf numFmtId="0" fontId="46" fillId="28" borderId="0" xfId="0" applyFont="1" applyFill="1" applyProtection="1"/>
    <xf numFmtId="0" fontId="47" fillId="32" borderId="13" xfId="0" applyFont="1" applyFill="1" applyBorder="1" applyAlignment="1" applyProtection="1"/>
    <xf numFmtId="0" fontId="35" fillId="32" borderId="0" xfId="0" applyFont="1" applyFill="1" applyProtection="1">
      <protection hidden="1"/>
    </xf>
    <xf numFmtId="0" fontId="49" fillId="32" borderId="13" xfId="0" applyFont="1" applyFill="1" applyBorder="1" applyAlignment="1" applyProtection="1">
      <alignment horizontal="center"/>
    </xf>
    <xf numFmtId="0" fontId="49" fillId="34" borderId="12" xfId="0" applyFont="1" applyFill="1" applyBorder="1" applyProtection="1">
      <protection locked="0"/>
    </xf>
    <xf numFmtId="0" fontId="0" fillId="32" borderId="12" xfId="0" applyFill="1" applyBorder="1" applyProtection="1">
      <protection hidden="1"/>
    </xf>
    <xf numFmtId="0" fontId="0" fillId="28" borderId="0" xfId="0" applyFill="1" applyProtection="1">
      <protection hidden="1"/>
    </xf>
    <xf numFmtId="0" fontId="35" fillId="33" borderId="9" xfId="0" applyFont="1" applyFill="1" applyBorder="1"/>
    <xf numFmtId="0" fontId="35" fillId="33" borderId="10" xfId="0" applyFont="1" applyFill="1" applyBorder="1"/>
    <xf numFmtId="164" fontId="0" fillId="33" borderId="10" xfId="0" applyNumberFormat="1" applyFill="1" applyBorder="1"/>
    <xf numFmtId="0" fontId="0" fillId="33" borderId="11" xfId="0" applyFill="1" applyBorder="1"/>
    <xf numFmtId="0" fontId="50" fillId="28" borderId="0" xfId="0" applyFont="1" applyFill="1" applyProtection="1"/>
    <xf numFmtId="0" fontId="0" fillId="0" borderId="0" xfId="0" applyProtection="1">
      <protection hidden="1"/>
    </xf>
    <xf numFmtId="0" fontId="46" fillId="32" borderId="13" xfId="0" applyFont="1" applyFill="1" applyBorder="1" applyProtection="1"/>
    <xf numFmtId="0" fontId="35" fillId="33" borderId="13" xfId="0" applyFont="1" applyFill="1" applyBorder="1"/>
    <xf numFmtId="0" fontId="51" fillId="33" borderId="0" xfId="0" applyFont="1" applyFill="1"/>
    <xf numFmtId="164" fontId="0" fillId="33" borderId="0" xfId="0" applyNumberFormat="1" applyFill="1"/>
    <xf numFmtId="0" fontId="0" fillId="33" borderId="12" xfId="0" applyFill="1" applyBorder="1"/>
    <xf numFmtId="0" fontId="50" fillId="28" borderId="0" xfId="0" applyFont="1" applyFill="1"/>
    <xf numFmtId="0" fontId="35" fillId="32" borderId="12" xfId="0" applyFont="1" applyFill="1" applyBorder="1" applyAlignment="1">
      <alignment horizontal="center"/>
    </xf>
    <xf numFmtId="0" fontId="52" fillId="32" borderId="13" xfId="0" applyFont="1" applyFill="1" applyBorder="1" applyProtection="1"/>
    <xf numFmtId="0" fontId="0" fillId="28" borderId="0" xfId="0" applyFont="1" applyFill="1" applyAlignment="1">
      <alignment horizontal="center"/>
    </xf>
    <xf numFmtId="0" fontId="35" fillId="32" borderId="0" xfId="0" applyFont="1" applyFill="1" applyAlignment="1">
      <alignment horizontal="center"/>
    </xf>
    <xf numFmtId="0" fontId="35" fillId="32" borderId="12" xfId="0" applyFont="1" applyFill="1" applyBorder="1" applyAlignment="1">
      <alignment horizontal="right"/>
    </xf>
    <xf numFmtId="0" fontId="50" fillId="32" borderId="13" xfId="0" applyFont="1" applyFill="1" applyBorder="1" applyProtection="1"/>
    <xf numFmtId="0" fontId="35" fillId="32" borderId="0" xfId="0" applyFont="1" applyFill="1"/>
    <xf numFmtId="0" fontId="40" fillId="32" borderId="12" xfId="0" applyFont="1" applyFill="1" applyBorder="1" applyAlignment="1">
      <alignment horizontal="center"/>
    </xf>
    <xf numFmtId="0" fontId="49" fillId="33" borderId="13" xfId="0" applyFont="1" applyFill="1" applyBorder="1" applyAlignment="1">
      <alignment horizontal="right"/>
    </xf>
    <xf numFmtId="166" fontId="54" fillId="33" borderId="0" xfId="0" applyNumberFormat="1" applyFont="1" applyFill="1" applyProtection="1">
      <protection hidden="1"/>
    </xf>
    <xf numFmtId="0" fontId="55" fillId="33" borderId="0" xfId="0" applyFont="1" applyFill="1"/>
    <xf numFmtId="164" fontId="35" fillId="33" borderId="0" xfId="0" applyNumberFormat="1" applyFont="1" applyFill="1"/>
    <xf numFmtId="0" fontId="35" fillId="33" borderId="12" xfId="0" applyFont="1" applyFill="1" applyBorder="1"/>
    <xf numFmtId="0" fontId="0" fillId="32" borderId="13" xfId="0" applyFill="1" applyBorder="1"/>
    <xf numFmtId="167" fontId="35" fillId="32" borderId="0" xfId="0" applyNumberFormat="1" applyFont="1" applyFill="1" applyProtection="1"/>
    <xf numFmtId="0" fontId="23" fillId="33" borderId="13" xfId="0" applyFont="1" applyFill="1" applyBorder="1" applyAlignment="1">
      <alignment horizontal="right"/>
    </xf>
    <xf numFmtId="168" fontId="54" fillId="33" borderId="0" xfId="0" applyNumberFormat="1" applyFont="1" applyFill="1" applyProtection="1">
      <protection hidden="1"/>
    </xf>
    <xf numFmtId="0" fontId="56" fillId="33" borderId="15" xfId="0" applyFont="1" applyFill="1" applyBorder="1"/>
    <xf numFmtId="169" fontId="54" fillId="33" borderId="0" xfId="0" applyNumberFormat="1" applyFont="1" applyFill="1" applyProtection="1">
      <protection hidden="1"/>
    </xf>
    <xf numFmtId="0" fontId="35" fillId="32" borderId="13" xfId="0" applyFont="1" applyFill="1" applyBorder="1" applyAlignment="1" applyProtection="1"/>
    <xf numFmtId="167" fontId="57" fillId="35" borderId="0" xfId="0" applyNumberFormat="1" applyFont="1" applyFill="1" applyAlignment="1" applyProtection="1">
      <alignment horizontal="center"/>
      <protection locked="0"/>
    </xf>
    <xf numFmtId="0" fontId="58" fillId="33" borderId="14" xfId="0" applyFont="1" applyFill="1" applyBorder="1"/>
    <xf numFmtId="164" fontId="0" fillId="33" borderId="15" xfId="0" applyNumberFormat="1" applyFill="1" applyBorder="1"/>
    <xf numFmtId="0" fontId="0" fillId="33" borderId="16" xfId="0" applyFill="1" applyBorder="1"/>
    <xf numFmtId="16" fontId="35" fillId="34" borderId="17" xfId="0" applyNumberFormat="1" applyFont="1" applyFill="1" applyBorder="1" applyAlignment="1" applyProtection="1">
      <alignment horizontal="center"/>
      <protection locked="0"/>
    </xf>
    <xf numFmtId="0" fontId="40" fillId="34" borderId="17" xfId="0" applyFont="1" applyFill="1" applyBorder="1" applyAlignment="1" applyProtection="1">
      <alignment horizontal="center"/>
      <protection locked="0"/>
    </xf>
    <xf numFmtId="0" fontId="35" fillId="34" borderId="17" xfId="0" applyFont="1" applyFill="1" applyBorder="1" applyAlignment="1" applyProtection="1">
      <alignment horizontal="center"/>
      <protection locked="0"/>
    </xf>
    <xf numFmtId="0" fontId="0" fillId="28" borderId="0" xfId="0" applyFill="1" applyAlignment="1">
      <alignment horizontal="left"/>
    </xf>
    <xf numFmtId="0" fontId="0" fillId="0" borderId="0" xfId="0" applyProtection="1"/>
    <xf numFmtId="167" fontId="35" fillId="34" borderId="17" xfId="0" applyNumberFormat="1" applyFont="1" applyFill="1" applyBorder="1" applyAlignment="1" applyProtection="1">
      <alignment horizontal="center"/>
      <protection locked="0"/>
    </xf>
    <xf numFmtId="0" fontId="35" fillId="28" borderId="0" xfId="0" applyFont="1" applyFill="1" applyAlignment="1" applyProtection="1"/>
    <xf numFmtId="164" fontId="33" fillId="28" borderId="0" xfId="0" applyNumberFormat="1" applyFont="1" applyFill="1"/>
    <xf numFmtId="0" fontId="33" fillId="28" borderId="12" xfId="0" applyFont="1" applyFill="1" applyBorder="1"/>
    <xf numFmtId="0" fontId="33" fillId="0" borderId="0" xfId="0" applyFont="1"/>
    <xf numFmtId="0" fontId="55" fillId="32" borderId="14" xfId="0" applyFont="1" applyFill="1" applyBorder="1" applyAlignment="1" applyProtection="1">
      <alignment horizontal="left"/>
    </xf>
    <xf numFmtId="0" fontId="0" fillId="32" borderId="15" xfId="0" applyFill="1" applyBorder="1" applyProtection="1"/>
    <xf numFmtId="0" fontId="0" fillId="32" borderId="16" xfId="0" applyFill="1" applyBorder="1" applyProtection="1"/>
    <xf numFmtId="0" fontId="30" fillId="28" borderId="13" xfId="0" applyFont="1" applyFill="1" applyBorder="1" applyAlignment="1" applyProtection="1"/>
    <xf numFmtId="0" fontId="59" fillId="28" borderId="0" xfId="0" applyFont="1" applyFill="1" applyProtection="1"/>
    <xf numFmtId="0" fontId="0" fillId="28" borderId="0" xfId="0" applyFill="1" applyProtection="1"/>
    <xf numFmtId="0" fontId="60" fillId="28" borderId="0" xfId="0" applyFont="1" applyFill="1" applyAlignment="1" applyProtection="1"/>
    <xf numFmtId="0" fontId="35" fillId="0" borderId="0" xfId="0" applyFont="1" applyProtection="1">
      <protection hidden="1"/>
    </xf>
    <xf numFmtId="164" fontId="0" fillId="0" borderId="0" xfId="0" applyNumberFormat="1" applyFont="1" applyProtection="1"/>
    <xf numFmtId="0" fontId="36" fillId="28" borderId="13" xfId="0" applyFont="1" applyFill="1" applyBorder="1" applyAlignment="1" applyProtection="1"/>
    <xf numFmtId="4" fontId="0" fillId="28" borderId="0" xfId="0" applyNumberFormat="1" applyFont="1" applyFill="1"/>
    <xf numFmtId="0" fontId="49" fillId="28" borderId="9" xfId="0" applyFont="1" applyFill="1" applyBorder="1" applyAlignment="1">
      <alignment horizontal="center"/>
    </xf>
    <xf numFmtId="0" fontId="35" fillId="28" borderId="11" xfId="0" applyFont="1" applyFill="1" applyBorder="1" applyAlignment="1" applyProtection="1">
      <alignment horizontal="center"/>
      <protection locked="0"/>
    </xf>
    <xf numFmtId="0" fontId="49" fillId="28" borderId="9" xfId="0" applyFont="1" applyFill="1" applyBorder="1" applyAlignment="1" applyProtection="1">
      <alignment horizontal="center"/>
      <protection locked="0"/>
    </xf>
    <xf numFmtId="0" fontId="61" fillId="28" borderId="13" xfId="0" applyFont="1" applyFill="1" applyBorder="1" applyAlignment="1" applyProtection="1"/>
    <xf numFmtId="0" fontId="49" fillId="28" borderId="13" xfId="0" applyFont="1" applyFill="1" applyBorder="1" applyAlignment="1" applyProtection="1">
      <protection locked="0"/>
    </xf>
    <xf numFmtId="0" fontId="35" fillId="28" borderId="12" xfId="0" applyFont="1" applyFill="1" applyBorder="1" applyAlignment="1" applyProtection="1">
      <alignment horizontal="center"/>
      <protection locked="0"/>
    </xf>
    <xf numFmtId="0" fontId="62" fillId="28" borderId="0" xfId="0" applyFont="1" applyFill="1"/>
    <xf numFmtId="0" fontId="63" fillId="28" borderId="0" xfId="0" applyFont="1" applyFill="1"/>
    <xf numFmtId="0" fontId="35" fillId="28" borderId="13" xfId="0" applyFont="1" applyFill="1" applyBorder="1" applyAlignment="1" applyProtection="1">
      <protection locked="0"/>
    </xf>
    <xf numFmtId="0" fontId="0" fillId="28" borderId="13" xfId="0" applyFill="1" applyBorder="1"/>
    <xf numFmtId="164" fontId="0" fillId="36" borderId="12" xfId="0" applyNumberFormat="1" applyFill="1" applyBorder="1" applyAlignment="1" applyProtection="1">
      <alignment horizontal="center"/>
    </xf>
    <xf numFmtId="0" fontId="64" fillId="28" borderId="0" xfId="0" applyFont="1" applyFill="1"/>
    <xf numFmtId="0" fontId="30" fillId="28" borderId="0" xfId="0" applyFont="1" applyFill="1"/>
    <xf numFmtId="0" fontId="35" fillId="28" borderId="13" xfId="0" applyFont="1" applyFill="1" applyBorder="1" applyAlignment="1" applyProtection="1">
      <alignment horizontal="center"/>
      <protection locked="0"/>
    </xf>
    <xf numFmtId="170" fontId="0" fillId="37" borderId="0" xfId="0" applyNumberFormat="1" applyFill="1"/>
    <xf numFmtId="0" fontId="65" fillId="28" borderId="13" xfId="0" applyFont="1" applyFill="1" applyBorder="1" applyProtection="1"/>
    <xf numFmtId="0" fontId="30" fillId="28" borderId="0" xfId="0" applyFont="1" applyFill="1" applyAlignment="1" applyProtection="1">
      <protection locked="0"/>
    </xf>
    <xf numFmtId="0" fontId="66" fillId="28" borderId="13" xfId="0" applyFont="1" applyFill="1" applyBorder="1" applyProtection="1"/>
    <xf numFmtId="164" fontId="35" fillId="36" borderId="12" xfId="0" applyNumberFormat="1" applyFont="1" applyFill="1" applyBorder="1" applyAlignment="1" applyProtection="1">
      <alignment horizontal="center"/>
    </xf>
    <xf numFmtId="0" fontId="23" fillId="28" borderId="18" xfId="0" applyFont="1" applyFill="1" applyBorder="1" applyAlignment="1">
      <alignment horizontal="center"/>
    </xf>
    <xf numFmtId="0" fontId="64" fillId="28" borderId="0" xfId="0" applyFont="1" applyFill="1" applyAlignment="1">
      <alignment horizontal="right"/>
    </xf>
    <xf numFmtId="0" fontId="0" fillId="28" borderId="12" xfId="0" applyFont="1" applyFill="1" applyBorder="1" applyAlignment="1">
      <alignment horizontal="center"/>
    </xf>
    <xf numFmtId="0" fontId="35" fillId="0" borderId="0" xfId="0" applyFont="1" applyProtection="1"/>
    <xf numFmtId="0" fontId="63" fillId="28" borderId="13" xfId="0" applyFont="1" applyFill="1" applyBorder="1" applyAlignment="1" applyProtection="1">
      <alignment horizontal="center"/>
    </xf>
    <xf numFmtId="0" fontId="49" fillId="34" borderId="13" xfId="0" applyFont="1" applyFill="1" applyBorder="1" applyAlignment="1" applyProtection="1">
      <alignment horizontal="center"/>
      <protection locked="0"/>
    </xf>
    <xf numFmtId="171" fontId="67" fillId="34" borderId="12" xfId="0" applyNumberFormat="1" applyFont="1" applyFill="1" applyBorder="1" applyProtection="1">
      <protection locked="0"/>
    </xf>
    <xf numFmtId="0" fontId="49" fillId="34" borderId="19" xfId="0" applyFont="1" applyFill="1" applyBorder="1" applyAlignment="1" applyProtection="1">
      <protection locked="0"/>
    </xf>
    <xf numFmtId="164" fontId="49" fillId="36" borderId="12" xfId="0" applyNumberFormat="1" applyFont="1" applyFill="1" applyBorder="1" applyAlignment="1" applyProtection="1">
      <alignment horizontal="center"/>
    </xf>
    <xf numFmtId="171" fontId="49" fillId="34" borderId="12" xfId="0" applyNumberFormat="1" applyFont="1" applyFill="1" applyBorder="1" applyProtection="1">
      <protection locked="0"/>
    </xf>
    <xf numFmtId="0" fontId="68" fillId="28" borderId="13" xfId="0" applyFont="1" applyFill="1" applyBorder="1" applyProtection="1"/>
    <xf numFmtId="0" fontId="35" fillId="0" borderId="0" xfId="0" applyFont="1" applyProtection="1"/>
    <xf numFmtId="170" fontId="23" fillId="0" borderId="0" xfId="0" applyNumberFormat="1" applyFont="1" applyProtection="1">
      <protection hidden="1"/>
    </xf>
    <xf numFmtId="0" fontId="35" fillId="28" borderId="0" xfId="0" applyFont="1" applyFill="1" applyAlignment="1" applyProtection="1">
      <alignment horizontal="center"/>
    </xf>
    <xf numFmtId="0" fontId="23" fillId="34" borderId="13" xfId="0" applyFont="1" applyFill="1" applyBorder="1" applyAlignment="1" applyProtection="1">
      <protection locked="0"/>
    </xf>
    <xf numFmtId="0" fontId="67" fillId="28" borderId="0" xfId="0" applyFont="1" applyFill="1"/>
    <xf numFmtId="0" fontId="67" fillId="34" borderId="19" xfId="0" applyFont="1" applyFill="1" applyBorder="1" applyAlignment="1" applyProtection="1">
      <protection locked="0"/>
    </xf>
    <xf numFmtId="172" fontId="63" fillId="28" borderId="10" xfId="0" applyNumberFormat="1" applyFont="1" applyFill="1" applyBorder="1" applyAlignment="1" applyProtection="1"/>
    <xf numFmtId="0" fontId="69" fillId="0" borderId="0" xfId="0" applyFont="1" applyProtection="1">
      <protection hidden="1"/>
    </xf>
    <xf numFmtId="9" fontId="0" fillId="0" borderId="0" xfId="0" applyNumberFormat="1" applyProtection="1">
      <protection hidden="1"/>
    </xf>
    <xf numFmtId="164" fontId="53" fillId="0" borderId="0" xfId="0" applyNumberFormat="1" applyFont="1" applyProtection="1">
      <protection hidden="1"/>
    </xf>
    <xf numFmtId="0" fontId="70" fillId="28" borderId="13" xfId="0" applyFont="1" applyFill="1" applyBorder="1" applyProtection="1"/>
    <xf numFmtId="0" fontId="67" fillId="34" borderId="12" xfId="0" applyFont="1" applyFill="1" applyBorder="1" applyProtection="1">
      <protection locked="0"/>
    </xf>
    <xf numFmtId="0" fontId="68" fillId="28" borderId="0" xfId="0" applyFont="1" applyFill="1" applyProtection="1"/>
    <xf numFmtId="0" fontId="35" fillId="34" borderId="19" xfId="0" applyFont="1" applyFill="1" applyBorder="1" applyAlignment="1" applyProtection="1">
      <protection locked="0"/>
    </xf>
    <xf numFmtId="0" fontId="63" fillId="28" borderId="0" xfId="0" applyFont="1" applyFill="1" applyAlignment="1" applyProtection="1"/>
    <xf numFmtId="172" fontId="63" fillId="28" borderId="0" xfId="0" applyNumberFormat="1" applyFont="1" applyFill="1" applyAlignment="1" applyProtection="1"/>
    <xf numFmtId="0" fontId="17" fillId="28" borderId="0" xfId="0" applyFont="1" applyFill="1"/>
    <xf numFmtId="14" fontId="49" fillId="38" borderId="20" xfId="0" applyNumberFormat="1" applyFont="1" applyFill="1" applyBorder="1" applyProtection="1">
      <protection locked="0"/>
    </xf>
    <xf numFmtId="0" fontId="62" fillId="34" borderId="21" xfId="0" applyFont="1" applyFill="1" applyBorder="1" applyProtection="1">
      <protection locked="0"/>
    </xf>
    <xf numFmtId="0" fontId="62" fillId="34" borderId="10" xfId="0" applyFont="1" applyFill="1" applyBorder="1" applyProtection="1">
      <protection locked="0"/>
    </xf>
    <xf numFmtId="0" fontId="35" fillId="28" borderId="22" xfId="0" applyFont="1" applyFill="1" applyBorder="1" applyProtection="1"/>
    <xf numFmtId="0" fontId="35" fillId="28" borderId="23" xfId="0" applyFont="1" applyFill="1" applyBorder="1" applyProtection="1">
      <protection hidden="1"/>
    </xf>
    <xf numFmtId="4" fontId="71" fillId="28" borderId="15" xfId="0" applyNumberFormat="1" applyFont="1" applyFill="1" applyBorder="1" applyAlignment="1" applyProtection="1"/>
    <xf numFmtId="164" fontId="71" fillId="28" borderId="15" xfId="0" applyNumberFormat="1" applyFont="1" applyFill="1" applyBorder="1" applyAlignment="1" applyProtection="1"/>
    <xf numFmtId="0" fontId="0" fillId="0" borderId="0" xfId="0" applyAlignment="1" applyProtection="1">
      <protection hidden="1"/>
    </xf>
    <xf numFmtId="173" fontId="0" fillId="0" borderId="0" xfId="0" applyNumberFormat="1" applyProtection="1">
      <protection hidden="1"/>
    </xf>
    <xf numFmtId="0" fontId="72" fillId="30" borderId="0" xfId="0" applyFont="1" applyFill="1" applyAlignment="1" applyProtection="1">
      <protection hidden="1"/>
    </xf>
    <xf numFmtId="171" fontId="23" fillId="34" borderId="18" xfId="0" applyNumberFormat="1" applyFont="1" applyFill="1" applyBorder="1" applyAlignment="1" applyProtection="1">
      <protection locked="0"/>
    </xf>
    <xf numFmtId="0" fontId="35" fillId="28" borderId="0" xfId="0" applyFont="1" applyFill="1" applyAlignment="1" applyProtection="1">
      <alignment horizontal="center"/>
      <protection locked="0"/>
    </xf>
    <xf numFmtId="0" fontId="0" fillId="28" borderId="0" xfId="0" applyFill="1" applyAlignment="1" applyProtection="1">
      <protection locked="0"/>
    </xf>
    <xf numFmtId="164" fontId="55" fillId="28" borderId="0" xfId="0" applyNumberFormat="1" applyFont="1" applyFill="1" applyAlignment="1" applyProtection="1"/>
    <xf numFmtId="0" fontId="35" fillId="28" borderId="0" xfId="0" applyFont="1" applyFill="1" applyAlignment="1" applyProtection="1">
      <alignment horizontal="left"/>
    </xf>
    <xf numFmtId="0" fontId="35" fillId="28" borderId="0" xfId="0" applyFont="1" applyFill="1" applyProtection="1"/>
    <xf numFmtId="166" fontId="51" fillId="33" borderId="0" xfId="0" applyNumberFormat="1" applyFont="1" applyFill="1" applyProtection="1">
      <protection hidden="1"/>
    </xf>
    <xf numFmtId="172" fontId="0" fillId="30" borderId="0" xfId="0" applyNumberFormat="1" applyFont="1" applyFill="1" applyAlignment="1" applyProtection="1">
      <protection hidden="1"/>
    </xf>
    <xf numFmtId="172" fontId="35" fillId="28" borderId="0" xfId="0" applyNumberFormat="1" applyFont="1" applyFill="1" applyAlignment="1" applyProtection="1">
      <protection locked="0"/>
    </xf>
    <xf numFmtId="164" fontId="0" fillId="28" borderId="0" xfId="0" applyNumberFormat="1" applyFont="1" applyFill="1" applyAlignment="1" applyProtection="1">
      <alignment horizontal="center"/>
    </xf>
    <xf numFmtId="172" fontId="35" fillId="28" borderId="0" xfId="0" applyNumberFormat="1" applyFont="1" applyFill="1" applyAlignment="1" applyProtection="1">
      <alignment horizontal="center"/>
    </xf>
    <xf numFmtId="0" fontId="0" fillId="30" borderId="0" xfId="0" applyFont="1" applyFill="1" applyAlignment="1" applyProtection="1">
      <protection hidden="1"/>
    </xf>
    <xf numFmtId="0" fontId="0" fillId="28" borderId="0" xfId="0" applyFont="1" applyFill="1" applyAlignment="1" applyProtection="1"/>
    <xf numFmtId="4" fontId="73" fillId="28" borderId="24" xfId="0" applyNumberFormat="1" applyFont="1" applyFill="1" applyBorder="1" applyAlignment="1" applyProtection="1">
      <protection hidden="1"/>
    </xf>
    <xf numFmtId="4" fontId="0" fillId="28" borderId="24" xfId="0" applyNumberFormat="1" applyFill="1" applyBorder="1" applyAlignment="1" applyProtection="1">
      <protection hidden="1"/>
    </xf>
    <xf numFmtId="0" fontId="54" fillId="39" borderId="24" xfId="0" applyFont="1" applyFill="1" applyBorder="1" applyAlignment="1" applyProtection="1">
      <protection hidden="1"/>
    </xf>
    <xf numFmtId="164" fontId="0" fillId="39" borderId="24" xfId="0" applyNumberFormat="1" applyFill="1" applyBorder="1" applyAlignment="1" applyProtection="1"/>
    <xf numFmtId="0" fontId="0" fillId="28" borderId="24" xfId="0" applyFill="1" applyBorder="1" applyAlignment="1">
      <alignment horizontal="center"/>
    </xf>
    <xf numFmtId="3" fontId="51" fillId="28" borderId="0" xfId="0" applyNumberFormat="1" applyFont="1" applyFill="1" applyAlignment="1" applyProtection="1">
      <protection hidden="1"/>
    </xf>
    <xf numFmtId="3" fontId="35" fillId="28" borderId="0" xfId="0" applyNumberFormat="1" applyFont="1" applyFill="1" applyAlignment="1" applyProtection="1">
      <protection hidden="1"/>
    </xf>
    <xf numFmtId="0" fontId="54" fillId="39" borderId="0" xfId="0" applyFont="1" applyFill="1" applyAlignment="1" applyProtection="1">
      <protection hidden="1"/>
    </xf>
    <xf numFmtId="0" fontId="35" fillId="28" borderId="25" xfId="0" applyFont="1" applyFill="1" applyBorder="1" applyProtection="1">
      <protection hidden="1"/>
    </xf>
    <xf numFmtId="0" fontId="35" fillId="40" borderId="0" xfId="0" applyFont="1" applyFill="1" applyProtection="1">
      <protection hidden="1"/>
    </xf>
    <xf numFmtId="174" fontId="0" fillId="0" borderId="0" xfId="0" applyNumberFormat="1" applyProtection="1">
      <protection hidden="1"/>
    </xf>
    <xf numFmtId="175" fontId="51" fillId="30" borderId="0" xfId="0" applyNumberFormat="1" applyFont="1" applyFill="1" applyAlignment="1" applyProtection="1">
      <protection hidden="1"/>
    </xf>
    <xf numFmtId="4" fontId="51" fillId="30" borderId="0" xfId="0" applyNumberFormat="1" applyFont="1" applyFill="1" applyAlignment="1" applyProtection="1">
      <protection hidden="1"/>
    </xf>
    <xf numFmtId="0" fontId="0" fillId="28" borderId="14" xfId="0" applyFill="1" applyBorder="1"/>
    <xf numFmtId="0" fontId="0" fillId="28" borderId="15" xfId="0" applyFill="1" applyBorder="1"/>
    <xf numFmtId="4" fontId="0" fillId="28" borderId="15" xfId="0" applyNumberFormat="1" applyFill="1" applyBorder="1"/>
    <xf numFmtId="0" fontId="23" fillId="34" borderId="14" xfId="0" applyFont="1" applyFill="1" applyBorder="1" applyAlignment="1" applyProtection="1">
      <protection locked="0"/>
    </xf>
    <xf numFmtId="0" fontId="67" fillId="34" borderId="16" xfId="0" applyFont="1" applyFill="1" applyBorder="1" applyProtection="1">
      <protection locked="0"/>
    </xf>
    <xf numFmtId="0" fontId="64" fillId="28" borderId="14" xfId="0" applyFont="1" applyFill="1" applyBorder="1"/>
    <xf numFmtId="0" fontId="64" fillId="28" borderId="14" xfId="0" applyFont="1" applyFill="1" applyBorder="1" applyAlignment="1">
      <alignment horizontal="left"/>
    </xf>
    <xf numFmtId="175" fontId="23" fillId="28" borderId="14" xfId="0" applyNumberFormat="1" applyFont="1" applyFill="1" applyBorder="1" applyAlignment="1" applyProtection="1"/>
    <xf numFmtId="0" fontId="53" fillId="28" borderId="14" xfId="0" applyFont="1" applyFill="1" applyBorder="1" applyAlignment="1">
      <alignment horizontal="right"/>
    </xf>
    <xf numFmtId="0" fontId="53" fillId="28" borderId="14" xfId="0" applyFont="1" applyFill="1" applyBorder="1"/>
    <xf numFmtId="0" fontId="53" fillId="28" borderId="14" xfId="0" applyFont="1" applyFill="1" applyBorder="1" applyAlignment="1">
      <alignment horizontal="center"/>
    </xf>
    <xf numFmtId="175" fontId="35" fillId="28" borderId="19" xfId="0" applyNumberFormat="1" applyFont="1" applyFill="1" applyBorder="1" applyAlignment="1" applyProtection="1"/>
  </cellXfs>
  <cellStyles count="42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 1" xfId="25"/>
    <cellStyle name="Calculation" xfId="26"/>
    <cellStyle name="Check Cell" xfId="27"/>
    <cellStyle name="Explanatory Text" xfId="28"/>
    <cellStyle name="Good 2" xfId="29"/>
    <cellStyle name="Heading 1 3" xfId="30"/>
    <cellStyle name="Heading 2 4" xfId="31"/>
    <cellStyle name="Heading 3" xfId="32"/>
    <cellStyle name="Heading 4" xfId="33"/>
    <cellStyle name="Input" xfId="34"/>
    <cellStyle name="Linked Cell" xfId="35"/>
    <cellStyle name="Neutral 5" xfId="36"/>
    <cellStyle name="Normal" xfId="0" builtinId="0"/>
    <cellStyle name="Note 6" xfId="37"/>
    <cellStyle name="Output" xfId="38"/>
    <cellStyle name="Title" xfId="39"/>
    <cellStyle name="Total" xfId="40"/>
    <cellStyle name="Warning Text" xfId="4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F8F8F8"/>
      <rgbColor rgb="FF9C6500"/>
      <rgbColor rgb="FFDFDFDF"/>
      <rgbColor rgb="FF006100"/>
      <rgbColor rgb="FFC0C0C0"/>
      <rgbColor rgb="FF808080"/>
      <rgbColor rgb="FFA5A5A5"/>
      <rgbColor rgb="FFB7B7B7"/>
      <rgbColor rgb="FFFFFFCC"/>
      <rgbColor rgb="FFEFEFEF"/>
      <rgbColor rgb="FFEAEAEA"/>
      <rgbColor rgb="FFFF8001"/>
      <rgbColor rgb="FF0070C0"/>
      <rgbColor rgb="FFCCCCFF"/>
      <rgbColor rgb="FF000080"/>
      <rgbColor rgb="FFDDDDDD"/>
      <rgbColor rgb="FFFFF200"/>
      <rgbColor rgb="FFCCCCCC"/>
      <rgbColor rgb="FFE0E0E0"/>
      <rgbColor rgb="FFEEEEEE"/>
      <rgbColor rgb="FFD5D5D5"/>
      <rgbColor rgb="FFF2F2F2"/>
      <rgbColor rgb="FF00B0F0"/>
      <rgbColor rgb="FFF1F1F1"/>
      <rgbColor rgb="FFC6EFCE"/>
      <rgbColor rgb="FFFFEB9C"/>
      <rgbColor rgb="FFBFBFBF"/>
      <rgbColor rgb="FFFFC7CE"/>
      <rgbColor rgb="FFB2B2B2"/>
      <rgbColor rgb="FFFFCC99"/>
      <rgbColor rgb="FF949494"/>
      <rgbColor rgb="FF3DEB3D"/>
      <rgbColor rgb="FF9F9F9F"/>
      <rgbColor rgb="FFFCC79B"/>
      <rgbColor rgb="FFFF9900"/>
      <rgbColor rgb="FFFA7D00"/>
      <rgbColor rgb="FF5F5F5F"/>
      <rgbColor rgb="FF969696"/>
      <rgbColor rgb="FFE5E5E5"/>
      <rgbColor rgb="FF7F7F7F"/>
      <rgbColor rgb="FF191919"/>
      <rgbColor rgb="FF4D4D4D"/>
      <rgbColor rgb="FFDBDBDB"/>
      <rgbColor rgb="FFD0D0D0"/>
      <rgbColor rgb="FF3F3F76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P108"/>
  <sheetViews>
    <sheetView tabSelected="1" zoomScaleNormal="100" workbookViewId="0">
      <selection activeCell="J9" sqref="J9"/>
    </sheetView>
  </sheetViews>
  <sheetFormatPr defaultRowHeight="12.75"/>
  <cols>
    <col min="1" max="1" width="27.85546875" customWidth="1"/>
    <col min="2" max="2" width="10" customWidth="1"/>
    <col min="3" max="3" width="8.42578125" customWidth="1"/>
    <col min="4" max="4" width="5.140625" customWidth="1"/>
    <col min="5" max="5" width="9.85546875" customWidth="1"/>
    <col min="6" max="6" width="10.85546875" customWidth="1"/>
    <col min="7" max="7" width="9.85546875" customWidth="1"/>
    <col min="8" max="8" width="9.5703125" customWidth="1"/>
    <col min="9" max="9" width="11.140625" customWidth="1"/>
    <col min="10" max="10" width="6.7109375" customWidth="1"/>
    <col min="11" max="11" width="13.140625" customWidth="1"/>
    <col min="12" max="12" width="2.7109375" customWidth="1"/>
    <col min="13" max="13" width="24" customWidth="1"/>
    <col min="14" max="14" width="11.85546875" customWidth="1"/>
    <col min="15" max="15" width="12" customWidth="1"/>
    <col min="16" max="16" width="9.5703125" customWidth="1"/>
    <col min="17" max="17" width="8.85546875" customWidth="1"/>
    <col min="18" max="18" width="10" customWidth="1"/>
    <col min="19" max="19" width="9.140625" customWidth="1"/>
    <col min="20" max="20" width="10.140625" customWidth="1"/>
    <col min="21" max="21" width="9.140625" style="1" customWidth="1"/>
    <col min="22" max="22" width="8.28515625" customWidth="1"/>
    <col min="23" max="23" width="13.42578125" customWidth="1"/>
    <col min="24" max="32" width="8.140625" customWidth="1"/>
    <col min="33" max="36" width="14" customWidth="1"/>
    <col min="37" max="37" width="19.28515625" customWidth="1"/>
    <col min="38" max="41" width="14" customWidth="1"/>
    <col min="42" max="43" width="16" customWidth="1"/>
    <col min="44" max="44" width="14" customWidth="1"/>
    <col min="45" max="45" width="16" customWidth="1"/>
    <col min="46" max="50" width="14" customWidth="1"/>
    <col min="51" max="136" width="8.140625" customWidth="1"/>
    <col min="137" max="137" width="13" customWidth="1"/>
    <col min="138" max="138" width="8.140625" customWidth="1"/>
    <col min="139" max="139" width="14.42578125" customWidth="1"/>
    <col min="140" max="1023" width="8.140625" customWidth="1"/>
    <col min="1024" max="1025" width="8.5703125" customWidth="1"/>
  </cols>
  <sheetData>
    <row r="1" spans="1:55" ht="19.5" customHeight="1">
      <c r="A1" s="2" t="s">
        <v>0</v>
      </c>
      <c r="B1" s="3"/>
      <c r="C1" s="4"/>
      <c r="D1" s="4"/>
      <c r="E1" s="5" t="s">
        <v>1</v>
      </c>
      <c r="F1" s="6"/>
      <c r="G1" s="6"/>
      <c r="H1" s="6"/>
      <c r="I1" s="7"/>
      <c r="J1" s="7"/>
      <c r="K1" s="7"/>
      <c r="L1" s="7"/>
      <c r="M1" s="8" t="s">
        <v>0</v>
      </c>
      <c r="N1" s="9"/>
      <c r="O1" s="7"/>
      <c r="P1" s="10"/>
      <c r="Q1" s="11"/>
      <c r="U1" s="12"/>
      <c r="BC1" s="13"/>
    </row>
    <row r="2" spans="1:55" ht="20.25" customHeight="1">
      <c r="A2" s="14" t="s">
        <v>2</v>
      </c>
      <c r="B2" s="15" t="s">
        <v>3</v>
      </c>
      <c r="C2" s="16"/>
      <c r="D2" s="17"/>
      <c r="E2" s="18" t="s">
        <v>4</v>
      </c>
      <c r="F2" s="19"/>
      <c r="G2" s="20"/>
      <c r="H2" s="20"/>
      <c r="I2" s="21">
        <f>AL35</f>
        <v>0</v>
      </c>
      <c r="J2" s="22"/>
      <c r="K2" s="22"/>
      <c r="L2" s="10"/>
      <c r="M2" s="23" t="s">
        <v>5</v>
      </c>
      <c r="N2" s="15" t="s">
        <v>3</v>
      </c>
      <c r="O2" s="24"/>
      <c r="P2" s="10"/>
      <c r="Q2" s="25"/>
      <c r="S2" t="s">
        <v>6</v>
      </c>
      <c r="U2" s="12"/>
      <c r="BC2" s="13"/>
    </row>
    <row r="3" spans="1:55" ht="19.5" customHeight="1">
      <c r="A3" s="26" t="s">
        <v>7</v>
      </c>
      <c r="B3" s="27">
        <v>0</v>
      </c>
      <c r="C3" s="28" t="s">
        <v>8</v>
      </c>
      <c r="D3" s="29"/>
      <c r="E3" s="30" t="s">
        <v>9</v>
      </c>
      <c r="F3" s="31"/>
      <c r="G3" s="32"/>
      <c r="H3" s="32"/>
      <c r="I3" s="33">
        <f>AK35+AN35</f>
        <v>0</v>
      </c>
      <c r="J3" s="34">
        <f>AS34</f>
        <v>0</v>
      </c>
      <c r="K3" s="35" t="s">
        <v>10</v>
      </c>
      <c r="L3" s="10" t="s">
        <v>6</v>
      </c>
      <c r="M3" s="36" t="s">
        <v>11</v>
      </c>
      <c r="N3" s="37">
        <v>0</v>
      </c>
      <c r="O3" s="28" t="s">
        <v>12</v>
      </c>
      <c r="P3" s="10"/>
      <c r="Q3" s="25"/>
      <c r="U3" s="12"/>
      <c r="BC3" s="13"/>
    </row>
    <row r="4" spans="1:55" ht="18" customHeight="1">
      <c r="A4" s="38"/>
      <c r="B4" s="39"/>
      <c r="C4" s="28"/>
      <c r="D4" s="10"/>
      <c r="E4" s="30" t="s">
        <v>13</v>
      </c>
      <c r="F4" s="31"/>
      <c r="G4" s="32"/>
      <c r="H4" s="32"/>
      <c r="I4" s="40">
        <f>EF34</f>
        <v>0</v>
      </c>
      <c r="J4" s="41"/>
      <c r="K4" s="41"/>
      <c r="L4" s="10"/>
      <c r="M4" s="36" t="s">
        <v>14</v>
      </c>
      <c r="N4" s="39"/>
      <c r="O4" s="28"/>
      <c r="P4" s="10"/>
      <c r="Q4" s="25"/>
      <c r="U4" s="12"/>
      <c r="BC4" s="13"/>
    </row>
    <row r="5" spans="1:55" ht="19.5" customHeight="1">
      <c r="A5" s="36" t="s">
        <v>15</v>
      </c>
      <c r="B5" s="27">
        <v>0</v>
      </c>
      <c r="C5" s="28"/>
      <c r="D5" s="10"/>
      <c r="E5" s="42" t="s">
        <v>16</v>
      </c>
      <c r="F5" s="43"/>
      <c r="G5" s="44"/>
      <c r="H5" s="44"/>
      <c r="I5" s="45">
        <f>EE34</f>
        <v>0</v>
      </c>
      <c r="J5" s="46">
        <f>AR34</f>
        <v>0</v>
      </c>
      <c r="K5" s="35" t="s">
        <v>10</v>
      </c>
      <c r="L5" s="10" t="s">
        <v>6</v>
      </c>
      <c r="M5" s="36" t="s">
        <v>15</v>
      </c>
      <c r="N5" s="37">
        <v>0</v>
      </c>
      <c r="O5" s="28"/>
      <c r="P5" s="10"/>
      <c r="Q5" s="25"/>
      <c r="U5" s="12"/>
      <c r="W5" t="s">
        <v>6</v>
      </c>
      <c r="BC5" s="13"/>
    </row>
    <row r="6" spans="1:55" ht="23.25" customHeight="1">
      <c r="A6" s="38"/>
      <c r="B6" s="39"/>
      <c r="C6" s="28"/>
      <c r="D6" s="47"/>
      <c r="E6" s="48"/>
      <c r="F6" s="10"/>
      <c r="G6" s="49"/>
      <c r="H6" s="10"/>
      <c r="I6" s="10"/>
      <c r="J6" s="10"/>
      <c r="K6" s="10"/>
      <c r="L6" s="10"/>
      <c r="M6" s="50" t="s">
        <v>17</v>
      </c>
      <c r="N6" s="51"/>
      <c r="O6" s="28"/>
      <c r="P6" s="10"/>
      <c r="Q6" s="25"/>
      <c r="S6" s="52"/>
      <c r="U6" s="12"/>
      <c r="BC6" s="13"/>
    </row>
    <row r="7" spans="1:55" ht="16.5" customHeight="1">
      <c r="A7" s="53" t="s">
        <v>18</v>
      </c>
      <c r="B7" s="54">
        <v>39.5</v>
      </c>
      <c r="C7" s="55" t="s">
        <v>19</v>
      </c>
      <c r="D7" s="10"/>
      <c r="E7" s="56" t="s">
        <v>20</v>
      </c>
      <c r="F7" s="10"/>
      <c r="G7" s="49"/>
      <c r="H7" s="10"/>
      <c r="I7" s="10"/>
      <c r="J7" s="10"/>
      <c r="K7" s="10"/>
      <c r="L7" s="10"/>
      <c r="M7" s="36" t="s">
        <v>21</v>
      </c>
      <c r="N7" s="57">
        <v>0</v>
      </c>
      <c r="O7" s="28"/>
      <c r="P7" s="10"/>
      <c r="Q7" s="25"/>
      <c r="U7" s="12"/>
      <c r="BC7" s="13"/>
    </row>
    <row r="8" spans="1:55" ht="16.5" customHeight="1">
      <c r="A8" s="58"/>
      <c r="B8" s="59"/>
      <c r="C8" s="60" t="s">
        <v>22</v>
      </c>
      <c r="D8" s="61"/>
      <c r="E8" s="56" t="s">
        <v>23</v>
      </c>
      <c r="F8" s="10"/>
      <c r="G8" s="10"/>
      <c r="H8" s="10"/>
      <c r="I8" s="10"/>
      <c r="J8" s="62"/>
      <c r="K8" s="62"/>
      <c r="L8" s="62"/>
      <c r="M8" s="63" t="s">
        <v>24</v>
      </c>
      <c r="N8" s="59"/>
      <c r="O8" s="28"/>
      <c r="P8" s="10"/>
      <c r="Q8" s="25"/>
      <c r="U8" s="12"/>
      <c r="BC8" s="13"/>
    </row>
    <row r="9" spans="1:55" ht="16.5" customHeight="1">
      <c r="A9" s="53" t="s">
        <v>25</v>
      </c>
      <c r="B9" s="64"/>
      <c r="C9" s="55" t="s">
        <v>26</v>
      </c>
      <c r="D9" s="61"/>
      <c r="E9" s="10"/>
      <c r="F9" s="10"/>
      <c r="G9" s="10"/>
      <c r="H9" s="10"/>
      <c r="I9" s="10"/>
      <c r="J9" s="62"/>
      <c r="K9" s="62"/>
      <c r="L9" s="62"/>
      <c r="M9" s="36" t="s">
        <v>27</v>
      </c>
      <c r="N9" s="65">
        <v>0</v>
      </c>
      <c r="O9" s="28"/>
      <c r="P9" s="10"/>
      <c r="Q9" s="25"/>
      <c r="S9" t="s">
        <v>6</v>
      </c>
      <c r="U9" s="12"/>
      <c r="BC9" s="13"/>
    </row>
    <row r="10" spans="1:55" ht="18" customHeight="1">
      <c r="A10" s="66" t="s">
        <v>28</v>
      </c>
      <c r="B10" s="67"/>
      <c r="C10" s="68"/>
      <c r="D10" s="10"/>
      <c r="E10" s="10"/>
      <c r="F10" s="10"/>
      <c r="G10" s="10"/>
      <c r="H10" s="10"/>
      <c r="I10" s="10"/>
      <c r="J10" s="62"/>
      <c r="K10" s="62"/>
      <c r="L10" s="69" t="s">
        <v>29</v>
      </c>
      <c r="M10" s="62"/>
      <c r="N10" s="62"/>
      <c r="O10" s="10"/>
      <c r="P10" s="10"/>
      <c r="Q10" s="25"/>
      <c r="U10" s="12"/>
      <c r="BC10" s="13"/>
    </row>
    <row r="11" spans="1:55" ht="12" customHeight="1">
      <c r="A11" s="70" t="s">
        <v>30</v>
      </c>
      <c r="B11" s="71"/>
      <c r="C11" s="28"/>
      <c r="D11" s="10"/>
      <c r="E11" s="10"/>
      <c r="F11" s="10"/>
      <c r="G11" s="10"/>
      <c r="H11" s="10"/>
      <c r="I11" s="10"/>
      <c r="J11" s="62"/>
      <c r="K11" s="62"/>
      <c r="L11" s="69" t="s">
        <v>29</v>
      </c>
      <c r="M11" s="62"/>
      <c r="N11" s="62"/>
      <c r="O11" s="10"/>
      <c r="P11" s="10"/>
      <c r="Q11" s="25"/>
      <c r="U11" s="12"/>
      <c r="BC11" s="13"/>
    </row>
    <row r="12" spans="1:55" s="81" customFormat="1" ht="17.100000000000001" customHeight="1">
      <c r="A12" s="72" t="s">
        <v>31</v>
      </c>
      <c r="B12" s="73"/>
      <c r="C12" s="74"/>
      <c r="D12" s="75"/>
      <c r="E12" s="76" t="s">
        <v>32</v>
      </c>
      <c r="F12" s="77"/>
      <c r="G12" s="20"/>
      <c r="H12" s="78"/>
      <c r="I12" s="79"/>
      <c r="J12" s="10"/>
      <c r="K12" s="10"/>
      <c r="L12" s="80"/>
      <c r="M12" s="10"/>
      <c r="N12" s="10"/>
      <c r="O12" s="10"/>
      <c r="P12" s="10"/>
      <c r="Q12" s="25"/>
      <c r="S12" s="12"/>
      <c r="T12" s="12"/>
      <c r="U12" s="12"/>
      <c r="V12" s="12"/>
      <c r="W12" s="12"/>
      <c r="X12" s="12"/>
      <c r="Y12" s="12"/>
      <c r="BC12" s="13"/>
    </row>
    <row r="13" spans="1:55" ht="18" customHeight="1">
      <c r="A13" s="82"/>
      <c r="B13" s="59"/>
      <c r="C13" s="28"/>
      <c r="D13" s="49"/>
      <c r="E13" s="83"/>
      <c r="F13" s="84"/>
      <c r="G13" s="32"/>
      <c r="H13" s="85"/>
      <c r="I13" s="86"/>
      <c r="J13" s="10" t="s">
        <v>6</v>
      </c>
      <c r="K13" s="10"/>
      <c r="L13" s="87"/>
      <c r="M13" s="10"/>
      <c r="N13" s="10" t="s">
        <v>33</v>
      </c>
      <c r="O13" s="10"/>
      <c r="P13" s="88" t="s">
        <v>34</v>
      </c>
      <c r="Q13" s="25"/>
      <c r="U13" s="12"/>
      <c r="BC13" s="13"/>
    </row>
    <row r="14" spans="1:55" ht="18.75" customHeight="1">
      <c r="A14" s="89" t="s">
        <v>35</v>
      </c>
      <c r="B14" s="59"/>
      <c r="C14" s="28"/>
      <c r="D14" s="90" t="s">
        <v>6</v>
      </c>
      <c r="E14" s="83" t="s">
        <v>36</v>
      </c>
      <c r="F14" s="85"/>
      <c r="G14" s="32"/>
      <c r="H14" s="85"/>
      <c r="I14" s="86"/>
      <c r="J14" s="10"/>
      <c r="K14" s="10"/>
      <c r="L14" s="10"/>
      <c r="M14" s="10"/>
      <c r="N14" s="10"/>
      <c r="O14" s="91" t="s">
        <v>5</v>
      </c>
      <c r="P14" s="92" t="s">
        <v>37</v>
      </c>
      <c r="Q14" s="25"/>
      <c r="U14" s="12"/>
      <c r="BC14" s="13"/>
    </row>
    <row r="15" spans="1:55" ht="16.5" customHeight="1">
      <c r="A15" s="93"/>
      <c r="B15" s="94" t="s">
        <v>38</v>
      </c>
      <c r="C15" s="95" t="s">
        <v>38</v>
      </c>
      <c r="D15" s="10"/>
      <c r="E15" s="96" t="s">
        <v>5</v>
      </c>
      <c r="F15" s="97" t="e">
        <f>I2/I3</f>
        <v>#DIV/0!</v>
      </c>
      <c r="G15" s="98" t="s">
        <v>39</v>
      </c>
      <c r="H15" s="99"/>
      <c r="I15" s="100"/>
      <c r="J15" s="10" t="s">
        <v>6</v>
      </c>
      <c r="K15" s="10"/>
      <c r="L15" s="10"/>
      <c r="M15" s="10"/>
      <c r="N15" s="10"/>
      <c r="O15" s="91" t="s">
        <v>40</v>
      </c>
      <c r="P15" s="88" t="s">
        <v>40</v>
      </c>
      <c r="Q15" s="25"/>
      <c r="U15" s="12"/>
      <c r="AC15" s="81"/>
      <c r="AD15" s="81"/>
      <c r="AE15" s="81"/>
      <c r="BC15" s="13"/>
    </row>
    <row r="16" spans="1:55" ht="17.100000000000001" customHeight="1">
      <c r="A16" s="101"/>
      <c r="B16" s="102" t="s">
        <v>41</v>
      </c>
      <c r="C16" s="95" t="s">
        <v>42</v>
      </c>
      <c r="D16" s="10"/>
      <c r="E16" s="103" t="s">
        <v>2</v>
      </c>
      <c r="F16" s="104" t="e">
        <f>H16*E17</f>
        <v>#DIV/0!</v>
      </c>
      <c r="G16" s="105" t="s">
        <v>43</v>
      </c>
      <c r="H16" s="106" t="e">
        <f>I4/I5</f>
        <v>#DIV/0!</v>
      </c>
      <c r="I16" s="100" t="s">
        <v>44</v>
      </c>
      <c r="J16" s="10"/>
      <c r="K16" s="10"/>
      <c r="L16" s="10"/>
      <c r="M16" s="10"/>
      <c r="N16" s="10"/>
      <c r="O16" s="91" t="s">
        <v>45</v>
      </c>
      <c r="P16" s="88" t="s">
        <v>45</v>
      </c>
      <c r="Q16" s="25"/>
      <c r="U16" s="12"/>
      <c r="AC16" s="81"/>
      <c r="AD16" s="81"/>
      <c r="AE16" s="81"/>
      <c r="BC16" s="13"/>
    </row>
    <row r="17" spans="1:146" ht="20.100000000000001" customHeight="1">
      <c r="A17" s="107"/>
      <c r="B17" s="108">
        <f>B18</f>
        <v>43800</v>
      </c>
      <c r="C17" s="95" t="s">
        <v>45</v>
      </c>
      <c r="D17" s="10"/>
      <c r="E17" s="109">
        <f>DY30</f>
        <v>31.754392333333332</v>
      </c>
      <c r="F17" s="85" t="s">
        <v>46</v>
      </c>
      <c r="G17" s="110"/>
      <c r="H17" s="110"/>
      <c r="I17" s="111"/>
      <c r="J17" s="10"/>
      <c r="K17" s="10"/>
      <c r="L17" s="10" t="s">
        <v>47</v>
      </c>
      <c r="M17" s="10" t="s">
        <v>48</v>
      </c>
      <c r="N17" s="112" t="s">
        <v>49</v>
      </c>
      <c r="O17" s="113">
        <v>0</v>
      </c>
      <c r="P17" s="113">
        <v>0</v>
      </c>
      <c r="Q17" s="25"/>
      <c r="U17" s="12"/>
      <c r="AC17" s="81"/>
      <c r="AD17" s="81"/>
      <c r="AE17" s="81"/>
      <c r="BC17" s="13"/>
    </row>
    <row r="18" spans="1:146">
      <c r="A18" s="107" t="s">
        <v>50</v>
      </c>
      <c r="B18" s="112">
        <v>43800</v>
      </c>
      <c r="C18" s="114">
        <v>0</v>
      </c>
      <c r="D18" s="115"/>
      <c r="E18" s="115"/>
      <c r="F18" s="115"/>
      <c r="G18" s="10"/>
      <c r="H18" s="10"/>
      <c r="I18" s="10"/>
      <c r="J18" s="10"/>
      <c r="K18" s="10"/>
      <c r="L18" s="10" t="s">
        <v>6</v>
      </c>
      <c r="M18" s="10" t="s">
        <v>51</v>
      </c>
      <c r="N18" s="112" t="s">
        <v>49</v>
      </c>
      <c r="O18" s="113">
        <v>0</v>
      </c>
      <c r="P18" s="113">
        <v>0</v>
      </c>
      <c r="Q18" s="25"/>
      <c r="U18" s="12"/>
      <c r="Z18" s="116"/>
      <c r="AA18" s="116"/>
      <c r="AC18" s="81"/>
      <c r="AD18" s="81"/>
      <c r="AE18" s="81"/>
      <c r="BC18" s="13"/>
    </row>
    <row r="19" spans="1:146" ht="13.5" customHeight="1">
      <c r="A19" s="107" t="s">
        <v>52</v>
      </c>
      <c r="B19" s="117" t="s">
        <v>113</v>
      </c>
      <c r="C19" s="114">
        <v>0</v>
      </c>
      <c r="D19" s="10"/>
      <c r="E19" s="10"/>
      <c r="F19" s="10"/>
      <c r="G19" s="49"/>
      <c r="H19" s="10"/>
      <c r="I19" s="10"/>
      <c r="J19" s="10"/>
      <c r="K19" s="10"/>
      <c r="L19" s="118" t="s">
        <v>53</v>
      </c>
      <c r="M19" s="119"/>
      <c r="N19" s="47"/>
      <c r="O19" s="47"/>
      <c r="P19" s="47"/>
      <c r="Q19" s="120"/>
      <c r="R19" s="121"/>
      <c r="U19" s="12"/>
      <c r="Z19" s="116"/>
      <c r="AA19" s="116"/>
      <c r="AC19" s="81"/>
      <c r="AD19" s="81"/>
      <c r="AE19" s="81"/>
      <c r="BC19" s="13"/>
    </row>
    <row r="20" spans="1:146">
      <c r="A20" s="122" t="s">
        <v>54</v>
      </c>
      <c r="B20" s="123"/>
      <c r="C20" s="124"/>
      <c r="D20" s="10"/>
      <c r="E20" s="10"/>
      <c r="F20" s="10"/>
      <c r="G20" s="10"/>
      <c r="H20" s="10"/>
      <c r="I20" s="10"/>
      <c r="J20" s="10" t="s">
        <v>6</v>
      </c>
      <c r="K20" s="10"/>
      <c r="L20" s="10"/>
      <c r="M20" s="62"/>
      <c r="N20" s="10"/>
      <c r="O20" s="10"/>
      <c r="P20" s="10"/>
      <c r="Q20" s="25"/>
      <c r="U20" s="12"/>
      <c r="AE20" s="81"/>
      <c r="BC20" s="13"/>
    </row>
    <row r="21" spans="1:146" ht="23.25" customHeight="1">
      <c r="A21" s="125" t="s">
        <v>6</v>
      </c>
      <c r="B21" s="126"/>
      <c r="C21" s="127"/>
      <c r="D21" s="128" t="s">
        <v>55</v>
      </c>
      <c r="E21" s="10"/>
      <c r="F21" s="10"/>
      <c r="G21" s="10"/>
      <c r="H21" s="10"/>
      <c r="I21" s="115"/>
      <c r="J21" s="10"/>
      <c r="K21" s="10"/>
      <c r="L21" s="10"/>
      <c r="M21" s="62"/>
      <c r="N21" s="10"/>
      <c r="O21" s="10"/>
      <c r="P21" s="10"/>
      <c r="Q21" s="25"/>
      <c r="U21" s="12"/>
      <c r="AC21" s="81"/>
      <c r="AD21" s="81"/>
      <c r="AE21" s="129"/>
      <c r="BC21" s="13"/>
      <c r="DV21" s="116"/>
      <c r="DW21" s="116"/>
      <c r="DX21" s="116"/>
      <c r="DY21" s="116"/>
      <c r="DZ21" s="130" t="s">
        <v>56</v>
      </c>
      <c r="EA21" s="116"/>
      <c r="EB21" s="116"/>
      <c r="EC21" s="116"/>
      <c r="ED21" s="116"/>
      <c r="EE21" s="116"/>
      <c r="EF21" s="116"/>
      <c r="EG21" s="116"/>
      <c r="EH21" s="116"/>
      <c r="EI21" s="116"/>
      <c r="EJ21" s="116"/>
      <c r="EK21" s="116"/>
      <c r="EL21" s="116"/>
      <c r="EM21" s="116"/>
      <c r="EN21" s="116"/>
      <c r="EO21" s="116"/>
      <c r="EP21" s="116"/>
    </row>
    <row r="22" spans="1:146" ht="16.5" customHeight="1">
      <c r="A22" s="131" t="s">
        <v>6</v>
      </c>
      <c r="B22" s="49"/>
      <c r="C22" s="132" t="s">
        <v>6</v>
      </c>
      <c r="D22" s="132"/>
      <c r="E22" s="133" t="s">
        <v>2</v>
      </c>
      <c r="F22" s="134" t="s">
        <v>57</v>
      </c>
      <c r="G22" s="11"/>
      <c r="H22" s="10" t="s">
        <v>6</v>
      </c>
      <c r="I22" s="10"/>
      <c r="J22" s="10"/>
      <c r="K22" s="10"/>
      <c r="L22" s="10"/>
      <c r="M22" s="62"/>
      <c r="N22" s="10"/>
      <c r="O22" s="135" t="s">
        <v>5</v>
      </c>
      <c r="P22" s="134" t="s">
        <v>57</v>
      </c>
      <c r="Q22" s="11" t="s">
        <v>6</v>
      </c>
      <c r="S22" t="s">
        <v>6</v>
      </c>
      <c r="U22" s="12"/>
      <c r="AC22" s="81"/>
      <c r="AD22" s="81"/>
      <c r="AE22" s="81"/>
      <c r="BC22" s="13"/>
      <c r="DV22" s="116"/>
      <c r="DW22" s="116"/>
      <c r="DX22" s="116"/>
      <c r="DY22" s="116"/>
      <c r="DZ22" s="116"/>
      <c r="EA22" s="116"/>
      <c r="EB22" s="116"/>
      <c r="EC22" s="116"/>
      <c r="ED22" s="116"/>
      <c r="EE22" s="116"/>
      <c r="EF22" s="116"/>
      <c r="EG22" s="116"/>
      <c r="EH22" s="116"/>
      <c r="EI22" s="116"/>
      <c r="EJ22" s="116"/>
      <c r="EK22" s="116"/>
      <c r="EL22" s="116"/>
      <c r="EM22" s="116"/>
      <c r="EN22" s="116"/>
      <c r="EO22" s="116"/>
      <c r="EP22" s="116"/>
    </row>
    <row r="23" spans="1:146" ht="23.25" customHeight="1">
      <c r="A23" s="136"/>
      <c r="B23" s="49"/>
      <c r="C23" s="10"/>
      <c r="D23" s="10"/>
      <c r="E23" s="137" t="s">
        <v>58</v>
      </c>
      <c r="F23" s="138" t="s">
        <v>59</v>
      </c>
      <c r="G23" s="25"/>
      <c r="H23" s="10"/>
      <c r="I23" s="139"/>
      <c r="J23" s="139" t="s">
        <v>60</v>
      </c>
      <c r="K23" s="140">
        <f>O37</f>
        <v>0</v>
      </c>
      <c r="L23" s="62"/>
      <c r="M23" s="62" t="s">
        <v>61</v>
      </c>
      <c r="N23" s="10"/>
      <c r="O23" s="141" t="s">
        <v>62</v>
      </c>
      <c r="P23" s="138" t="s">
        <v>59</v>
      </c>
      <c r="Q23" s="25" t="s">
        <v>6</v>
      </c>
      <c r="U23" s="12"/>
      <c r="AC23" s="81"/>
      <c r="AD23" s="81"/>
      <c r="AE23" s="81"/>
      <c r="BC23" s="13"/>
      <c r="DV23" s="116"/>
      <c r="DW23" s="116"/>
      <c r="DX23" s="116"/>
      <c r="DY23" s="116"/>
      <c r="DZ23" s="116"/>
      <c r="EA23" s="116"/>
      <c r="EB23" s="116"/>
      <c r="EC23" s="116"/>
      <c r="ED23" s="116"/>
      <c r="EE23" s="116"/>
      <c r="EF23" s="116"/>
      <c r="EG23" s="116"/>
      <c r="EH23" s="116"/>
      <c r="EI23" s="116"/>
      <c r="EJ23" s="116"/>
      <c r="EK23" s="116"/>
      <c r="EL23" s="116"/>
      <c r="EM23" s="116"/>
      <c r="EN23" s="116"/>
      <c r="EO23" s="116"/>
      <c r="EP23" s="116"/>
    </row>
    <row r="24" spans="1:146" ht="16.5" customHeight="1">
      <c r="A24" s="142"/>
      <c r="B24" s="10" t="s">
        <v>6</v>
      </c>
      <c r="C24" s="49" t="s">
        <v>6</v>
      </c>
      <c r="D24" s="49"/>
      <c r="E24" s="137" t="s">
        <v>34</v>
      </c>
      <c r="F24" s="143"/>
      <c r="G24" s="25"/>
      <c r="H24" s="10"/>
      <c r="I24" s="144"/>
      <c r="J24" s="144" t="s">
        <v>2</v>
      </c>
      <c r="K24" s="145">
        <f>E37</f>
        <v>0</v>
      </c>
      <c r="L24" s="10"/>
      <c r="M24" s="10"/>
      <c r="N24" s="10"/>
      <c r="O24" s="146" t="s">
        <v>63</v>
      </c>
      <c r="P24" s="147"/>
      <c r="Q24" s="25" t="s">
        <v>6</v>
      </c>
      <c r="U24" s="12"/>
      <c r="AC24" s="81"/>
      <c r="AD24" s="81"/>
      <c r="AE24" s="81"/>
      <c r="BC24" s="13"/>
      <c r="DV24" s="116"/>
      <c r="DW24" s="116"/>
      <c r="DX24" s="116"/>
      <c r="DY24" s="116"/>
      <c r="DZ24" s="116"/>
      <c r="EA24" s="116"/>
      <c r="EB24" s="116"/>
      <c r="EC24" s="116"/>
      <c r="ED24" s="116"/>
      <c r="EE24" s="116"/>
      <c r="EF24" s="116"/>
      <c r="EG24" s="116"/>
      <c r="EH24" s="116"/>
      <c r="EI24" s="116"/>
      <c r="EJ24" s="116"/>
      <c r="EK24" s="116"/>
      <c r="EL24" s="116"/>
      <c r="EM24" s="116"/>
      <c r="EN24" s="116"/>
      <c r="EO24" s="116"/>
      <c r="EP24" s="116"/>
    </row>
    <row r="25" spans="1:146" ht="16.350000000000001" customHeight="1">
      <c r="A25" s="148" t="s">
        <v>64</v>
      </c>
      <c r="B25" s="149"/>
      <c r="C25" s="10"/>
      <c r="D25" s="132"/>
      <c r="E25" s="150"/>
      <c r="F25" s="151">
        <f>I4</f>
        <v>0</v>
      </c>
      <c r="G25" s="152" t="s">
        <v>65</v>
      </c>
      <c r="H25" s="10"/>
      <c r="I25" s="153"/>
      <c r="J25" s="153" t="s">
        <v>66</v>
      </c>
      <c r="K25" s="145">
        <f>K23+K24</f>
        <v>0</v>
      </c>
      <c r="L25" s="10"/>
      <c r="M25" s="10"/>
      <c r="N25" s="10"/>
      <c r="O25" s="146"/>
      <c r="P25" s="151">
        <f>I2</f>
        <v>0</v>
      </c>
      <c r="Q25" s="154" t="s">
        <v>67</v>
      </c>
      <c r="U25" s="12"/>
      <c r="AC25" s="81"/>
      <c r="AD25" s="81"/>
      <c r="AE25" s="81"/>
      <c r="BC25" s="13"/>
      <c r="DV25" s="155" t="s">
        <v>2</v>
      </c>
      <c r="DW25" s="155" t="s">
        <v>2</v>
      </c>
      <c r="DX25" s="155" t="s">
        <v>2</v>
      </c>
      <c r="DY25" s="155" t="s">
        <v>2</v>
      </c>
      <c r="DZ25" s="155" t="s">
        <v>2</v>
      </c>
      <c r="EA25" s="155" t="s">
        <v>2</v>
      </c>
      <c r="EB25" s="155" t="s">
        <v>2</v>
      </c>
      <c r="EC25" s="155" t="s">
        <v>2</v>
      </c>
      <c r="ED25" s="155" t="s">
        <v>2</v>
      </c>
      <c r="EE25" s="155" t="s">
        <v>2</v>
      </c>
      <c r="EF25" s="155"/>
      <c r="EG25" s="116"/>
      <c r="EH25" s="155" t="s">
        <v>5</v>
      </c>
      <c r="EI25" s="155" t="s">
        <v>5</v>
      </c>
      <c r="EJ25" s="155" t="s">
        <v>5</v>
      </c>
      <c r="EK25" s="155" t="s">
        <v>5</v>
      </c>
      <c r="EL25" s="155" t="s">
        <v>5</v>
      </c>
      <c r="EM25" s="155" t="s">
        <v>5</v>
      </c>
      <c r="EN25" s="155" t="s">
        <v>68</v>
      </c>
      <c r="EO25" s="155" t="s">
        <v>68</v>
      </c>
      <c r="EP25" s="116"/>
    </row>
    <row r="26" spans="1:146" ht="18" customHeight="1">
      <c r="A26" s="156" t="s">
        <v>69</v>
      </c>
      <c r="B26" s="10"/>
      <c r="C26" s="49"/>
      <c r="D26" s="132"/>
      <c r="E26" s="157"/>
      <c r="F26" s="151">
        <f t="shared" ref="F26:F36" si="0">F25-E26</f>
        <v>0</v>
      </c>
      <c r="G26" s="158"/>
      <c r="H26" s="10"/>
      <c r="I26" s="10" t="s">
        <v>6</v>
      </c>
      <c r="J26" s="10" t="s">
        <v>6</v>
      </c>
      <c r="K26" s="10"/>
      <c r="L26" s="10"/>
      <c r="M26" s="10" t="s">
        <v>6</v>
      </c>
      <c r="N26" s="10"/>
      <c r="O26" s="159"/>
      <c r="P26" s="160">
        <f t="shared" ref="P26:P36" si="1">P25-O26</f>
        <v>0</v>
      </c>
      <c r="Q26" s="161"/>
      <c r="U26" s="12"/>
      <c r="AC26" s="81"/>
      <c r="AD26" s="81"/>
      <c r="AE26" s="81"/>
      <c r="BC26" s="13"/>
      <c r="DV26" s="81" t="s">
        <v>70</v>
      </c>
      <c r="DW26" s="81"/>
      <c r="DX26" s="81" t="s">
        <v>71</v>
      </c>
      <c r="DY26" s="81"/>
      <c r="DZ26" s="81"/>
      <c r="EA26" s="81"/>
      <c r="EB26" s="81" t="s">
        <v>72</v>
      </c>
      <c r="EC26" s="81" t="s">
        <v>73</v>
      </c>
      <c r="ED26" s="81" t="s">
        <v>74</v>
      </c>
      <c r="EE26" s="81" t="s">
        <v>75</v>
      </c>
      <c r="EF26" s="81"/>
      <c r="EG26" s="81"/>
      <c r="EH26" s="81" t="s">
        <v>70</v>
      </c>
      <c r="EI26" s="81" t="s">
        <v>76</v>
      </c>
      <c r="EJ26" s="81" t="s">
        <v>71</v>
      </c>
      <c r="EK26" s="81" t="s">
        <v>73</v>
      </c>
      <c r="EL26" s="81" t="s">
        <v>74</v>
      </c>
      <c r="EM26" s="81" t="s">
        <v>75</v>
      </c>
      <c r="EN26" s="81" t="s">
        <v>75</v>
      </c>
      <c r="EO26" s="81" t="s">
        <v>76</v>
      </c>
      <c r="EP26" s="81"/>
    </row>
    <row r="27" spans="1:146" ht="15.75" customHeight="1">
      <c r="A27" s="162"/>
      <c r="B27" s="10"/>
      <c r="C27" s="10"/>
      <c r="D27" s="132"/>
      <c r="E27" s="157"/>
      <c r="F27" s="151">
        <f t="shared" si="0"/>
        <v>0</v>
      </c>
      <c r="G27" s="158"/>
      <c r="H27" s="10"/>
      <c r="I27" s="10"/>
      <c r="J27" s="10"/>
      <c r="K27" s="10"/>
      <c r="L27" s="10"/>
      <c r="M27" s="10"/>
      <c r="N27" s="10"/>
      <c r="O27" s="159"/>
      <c r="P27" s="160">
        <f t="shared" si="1"/>
        <v>0</v>
      </c>
      <c r="Q27" s="158"/>
      <c r="U27" s="12"/>
      <c r="Z27" s="163"/>
      <c r="AA27" s="164"/>
      <c r="AB27" s="81"/>
      <c r="AC27" s="81"/>
      <c r="AD27" s="81"/>
      <c r="AE27" s="81"/>
      <c r="AN27" s="165" t="s">
        <v>66</v>
      </c>
      <c r="BC27" s="13"/>
      <c r="DV27" s="81" t="s">
        <v>77</v>
      </c>
      <c r="DW27" s="81" t="s">
        <v>78</v>
      </c>
      <c r="DX27" s="81" t="s">
        <v>79</v>
      </c>
      <c r="DY27" s="81" t="s">
        <v>80</v>
      </c>
      <c r="DZ27" s="81" t="s">
        <v>19</v>
      </c>
      <c r="EA27" s="81" t="s">
        <v>81</v>
      </c>
      <c r="EB27" s="81"/>
      <c r="EC27" s="81"/>
      <c r="ED27" s="81"/>
      <c r="EE27" s="81"/>
      <c r="EF27" s="81"/>
      <c r="EG27" s="81"/>
      <c r="EH27" s="81" t="s">
        <v>77</v>
      </c>
      <c r="EI27" s="81" t="s">
        <v>78</v>
      </c>
      <c r="EJ27" s="81" t="s">
        <v>79</v>
      </c>
      <c r="EK27" s="81"/>
      <c r="EL27" s="81"/>
      <c r="EM27" s="81"/>
      <c r="EN27" s="81"/>
      <c r="EO27" s="81"/>
      <c r="EP27" s="81"/>
    </row>
    <row r="28" spans="1:146" ht="18" customHeight="1">
      <c r="A28" s="162"/>
      <c r="B28" s="10"/>
      <c r="C28" s="10"/>
      <c r="D28" s="132"/>
      <c r="E28" s="166"/>
      <c r="F28" s="151">
        <f t="shared" si="0"/>
        <v>0</v>
      </c>
      <c r="G28" s="158"/>
      <c r="H28" s="10"/>
      <c r="I28" s="10"/>
      <c r="J28" s="167" t="s">
        <v>82</v>
      </c>
      <c r="K28" s="10"/>
      <c r="L28" s="10"/>
      <c r="M28" s="10"/>
      <c r="N28" s="10"/>
      <c r="O28" s="168"/>
      <c r="P28" s="160">
        <f t="shared" si="1"/>
        <v>0</v>
      </c>
      <c r="Q28" s="158"/>
      <c r="U28" s="12"/>
      <c r="Z28" s="81"/>
      <c r="AA28" s="81"/>
      <c r="AB28" s="81"/>
      <c r="AC28" s="81"/>
      <c r="AN28" s="165" t="s">
        <v>10</v>
      </c>
      <c r="AO28" s="169" t="s">
        <v>83</v>
      </c>
      <c r="AP28" s="169" t="s">
        <v>84</v>
      </c>
      <c r="BA28" s="13"/>
      <c r="DT28" s="13">
        <f>B3/365</f>
        <v>0</v>
      </c>
      <c r="DU28" s="170">
        <f>(B4-B5)/100*B6/365</f>
        <v>0</v>
      </c>
      <c r="DV28" s="81">
        <f>B5/100*DY30</f>
        <v>0</v>
      </c>
      <c r="DW28" s="81">
        <f>DY30</f>
        <v>31.754392333333332</v>
      </c>
      <c r="DX28" s="81">
        <f>DZ30</f>
        <v>31.754392333333332</v>
      </c>
      <c r="DY28" s="81">
        <f>EA30</f>
        <v>0</v>
      </c>
      <c r="DZ28" s="81" t="s">
        <v>85</v>
      </c>
      <c r="EA28" s="171">
        <f>B13+B14</f>
        <v>0</v>
      </c>
      <c r="EB28" s="13">
        <f>(B$11+B$12)/365</f>
        <v>0</v>
      </c>
      <c r="EC28" s="81" t="e">
        <f>#REF!*DY$30</f>
        <v>#REF!</v>
      </c>
      <c r="ED28" s="81"/>
      <c r="EE28" s="81"/>
      <c r="EF28" s="13">
        <f>N$3/365</f>
        <v>0</v>
      </c>
      <c r="EG28" s="13">
        <f>(N$6-N$5)/100*N$4/365</f>
        <v>0</v>
      </c>
      <c r="EH28" s="13">
        <f>N$5/100</f>
        <v>0</v>
      </c>
      <c r="EI28" s="171">
        <f>B$22+B$23</f>
        <v>0</v>
      </c>
      <c r="EJ28" s="172">
        <f>N7</f>
        <v>0</v>
      </c>
      <c r="EK28" s="81"/>
      <c r="EL28" s="81" t="e">
        <f>#REF!</f>
        <v>#REF!</v>
      </c>
      <c r="EM28" s="81"/>
      <c r="EN28" s="81"/>
    </row>
    <row r="29" spans="1:146" ht="18" customHeight="1">
      <c r="A29" s="173" t="s">
        <v>86</v>
      </c>
      <c r="B29" s="10" t="s">
        <v>6</v>
      </c>
      <c r="C29" s="10"/>
      <c r="D29" s="132"/>
      <c r="E29" s="166"/>
      <c r="F29" s="151">
        <f t="shared" si="0"/>
        <v>0</v>
      </c>
      <c r="G29" s="174"/>
      <c r="H29" s="10"/>
      <c r="I29" s="10"/>
      <c r="J29" s="10" t="s">
        <v>6</v>
      </c>
      <c r="K29" s="10"/>
      <c r="L29" s="10"/>
      <c r="M29" s="175" t="s">
        <v>87</v>
      </c>
      <c r="N29" s="10"/>
      <c r="O29" s="176"/>
      <c r="P29" s="160">
        <f t="shared" si="1"/>
        <v>0</v>
      </c>
      <c r="Q29" s="158"/>
      <c r="U29" s="12"/>
      <c r="AA29" s="81"/>
      <c r="AB29" s="81"/>
      <c r="AC29" s="81"/>
      <c r="AD29" s="81"/>
      <c r="AE29" s="81"/>
      <c r="AN29" s="165" t="s">
        <v>88</v>
      </c>
      <c r="AO29" s="177" t="s">
        <v>89</v>
      </c>
      <c r="AP29" s="178" t="s">
        <v>90</v>
      </c>
      <c r="BC29" s="13"/>
      <c r="DV29" s="81"/>
      <c r="DW29" s="81"/>
      <c r="DX29" s="81"/>
      <c r="DY29" s="81"/>
      <c r="DZ29" s="81"/>
      <c r="EA29" s="81"/>
      <c r="EB29" s="81"/>
      <c r="EC29" s="81"/>
      <c r="ED29" s="81"/>
      <c r="EE29" s="81"/>
      <c r="EF29" s="81"/>
      <c r="EG29" s="81"/>
      <c r="EH29" s="81"/>
      <c r="EI29" s="81"/>
      <c r="EJ29" s="81"/>
      <c r="EK29" s="13"/>
      <c r="EL29" s="81"/>
      <c r="EM29" s="81"/>
      <c r="EN29" s="13" t="e">
        <f>SUM(0,#REF!,#REF!,0)</f>
        <v>#REF!</v>
      </c>
      <c r="EO29" s="81"/>
      <c r="EP29" s="81"/>
    </row>
    <row r="30" spans="1:146" ht="18" customHeight="1">
      <c r="A30" s="158"/>
      <c r="B30" s="10"/>
      <c r="C30" s="179"/>
      <c r="D30" s="132"/>
      <c r="E30" s="166"/>
      <c r="F30" s="151">
        <f t="shared" si="0"/>
        <v>0</v>
      </c>
      <c r="G30" s="174"/>
      <c r="H30" s="49"/>
      <c r="I30" s="10"/>
      <c r="J30" s="10"/>
      <c r="K30" s="10"/>
      <c r="L30" s="10"/>
      <c r="M30" s="158"/>
      <c r="N30" s="10"/>
      <c r="O30" s="176"/>
      <c r="P30" s="160">
        <f t="shared" si="1"/>
        <v>0</v>
      </c>
      <c r="Q30" s="158"/>
      <c r="U30" s="12"/>
      <c r="AA30" s="81"/>
      <c r="AB30" s="81"/>
      <c r="AC30" s="81"/>
      <c r="AD30" s="81"/>
      <c r="AE30" s="81"/>
      <c r="AG30" s="180">
        <v>42940</v>
      </c>
      <c r="AH30" s="180">
        <v>42940</v>
      </c>
      <c r="AI30" s="181">
        <v>9698</v>
      </c>
      <c r="AJ30" s="182">
        <v>0</v>
      </c>
      <c r="AK30" s="182">
        <v>0</v>
      </c>
      <c r="AL30" s="165" t="s">
        <v>88</v>
      </c>
      <c r="AM30" s="183" t="s">
        <v>91</v>
      </c>
      <c r="AN30" s="184">
        <f>IF(AND(ISNUMBER(AI30),ISNUMBER(AI29)),AI30-AI29,0)</f>
        <v>0</v>
      </c>
      <c r="AO30" s="185">
        <f>EB29</f>
        <v>0</v>
      </c>
      <c r="AP30" s="186">
        <f>IF(AO30&gt;0,DZ29,DZ29&lt;AO30)*(1+AJ$26)</f>
        <v>0</v>
      </c>
      <c r="BC30" s="13"/>
      <c r="DV30" s="81"/>
      <c r="DW30" s="81"/>
      <c r="DX30" s="81"/>
      <c r="DY30" s="187">
        <f>DZ$30+EA$30</f>
        <v>31.754392333333332</v>
      </c>
      <c r="DZ30" s="187">
        <f>SUM(2.83*1.02264*$B$7)/3.6</f>
        <v>31.754392333333332</v>
      </c>
      <c r="EA30" s="187">
        <f>SUM(1.02264*$B$9)/3.6</f>
        <v>0</v>
      </c>
      <c r="EB30" s="81"/>
      <c r="EC30" s="188" t="e">
        <f>#REF!*(1-B$13-B$14)-#REF!</f>
        <v>#REF!</v>
      </c>
      <c r="ED30" s="81"/>
      <c r="EE30" s="81"/>
      <c r="EF30" s="81"/>
      <c r="EG30" s="189" t="s">
        <v>5</v>
      </c>
      <c r="EH30" s="81"/>
      <c r="EI30" s="81"/>
      <c r="EJ30" s="81"/>
      <c r="EK30" s="13" t="e">
        <f>#REF!*(1-B$22-B$23)</f>
        <v>#REF!</v>
      </c>
      <c r="EL30" s="81"/>
      <c r="EM30" s="81"/>
      <c r="EN30" s="81"/>
      <c r="EO30" s="81"/>
      <c r="EP30" s="81"/>
    </row>
    <row r="31" spans="1:146" ht="15.75" customHeight="1">
      <c r="A31" s="158"/>
      <c r="B31" s="10"/>
      <c r="C31" s="49"/>
      <c r="D31" s="132"/>
      <c r="E31" s="166"/>
      <c r="F31" s="151">
        <f t="shared" si="0"/>
        <v>0</v>
      </c>
      <c r="G31" s="190"/>
      <c r="H31" s="10"/>
      <c r="I31" s="10"/>
      <c r="J31" s="10"/>
      <c r="K31" s="10"/>
      <c r="L31" s="10"/>
      <c r="M31" s="158"/>
      <c r="N31" s="10"/>
      <c r="O31" s="176"/>
      <c r="P31" s="160">
        <f t="shared" si="1"/>
        <v>0</v>
      </c>
      <c r="Q31" s="158"/>
      <c r="T31" t="s">
        <v>6</v>
      </c>
      <c r="U31" s="12"/>
      <c r="AJ31" s="191" t="s">
        <v>92</v>
      </c>
      <c r="AK31" s="191" t="s">
        <v>92</v>
      </c>
      <c r="AL31" s="192"/>
      <c r="AM31" s="193" t="s">
        <v>92</v>
      </c>
      <c r="AN31" s="193" t="s">
        <v>92</v>
      </c>
      <c r="AO31" s="165" t="s">
        <v>88</v>
      </c>
      <c r="AP31" s="165" t="s">
        <v>88</v>
      </c>
      <c r="AQ31" s="165"/>
      <c r="AR31" s="194" t="s">
        <v>93</v>
      </c>
      <c r="AS31" s="195" t="s">
        <v>92</v>
      </c>
      <c r="AT31" s="196" t="e">
        <f>SUM(BZ52:BZ54)/SUM(BX52:BX54)</f>
        <v>#DIV/0!</v>
      </c>
      <c r="BC31" s="13"/>
      <c r="DQ31" s="81"/>
      <c r="DR31" s="81"/>
      <c r="DS31" s="129" t="s">
        <v>88</v>
      </c>
      <c r="DT31" s="129" t="s">
        <v>5</v>
      </c>
      <c r="DU31" s="129" t="s">
        <v>94</v>
      </c>
      <c r="DV31" s="81"/>
      <c r="DW31" s="81"/>
      <c r="DX31" s="81"/>
      <c r="DY31" s="81"/>
      <c r="DZ31" s="81"/>
      <c r="EA31" s="81"/>
      <c r="EB31" s="81"/>
      <c r="EC31" s="81"/>
      <c r="ED31" s="81"/>
      <c r="EE31" s="81"/>
      <c r="EF31" s="81"/>
      <c r="EG31" s="197" t="s">
        <v>95</v>
      </c>
      <c r="EH31" s="81"/>
      <c r="EI31" s="81"/>
      <c r="EJ31" s="81"/>
      <c r="EK31" s="13"/>
      <c r="EL31" s="81"/>
      <c r="EM31" s="81"/>
      <c r="EN31" s="81"/>
      <c r="EO31" s="81"/>
      <c r="EP31" s="81"/>
    </row>
    <row r="32" spans="1:146" ht="15.75" customHeight="1">
      <c r="A32" s="158"/>
      <c r="B32" s="10"/>
      <c r="C32" s="10"/>
      <c r="D32" s="132"/>
      <c r="E32" s="166"/>
      <c r="F32" s="151">
        <f t="shared" si="0"/>
        <v>0</v>
      </c>
      <c r="G32" s="190"/>
      <c r="H32" s="10"/>
      <c r="I32" s="10"/>
      <c r="J32" s="10"/>
      <c r="K32" s="10"/>
      <c r="L32" s="10"/>
      <c r="M32" s="158"/>
      <c r="N32" s="10"/>
      <c r="O32" s="176"/>
      <c r="P32" s="160">
        <f t="shared" si="1"/>
        <v>0</v>
      </c>
      <c r="Q32" s="174"/>
      <c r="U32" s="12"/>
      <c r="AJ32" s="191" t="s">
        <v>96</v>
      </c>
      <c r="AK32" s="118" t="s">
        <v>97</v>
      </c>
      <c r="AL32" s="198" t="s">
        <v>92</v>
      </c>
      <c r="AM32" s="199" t="s">
        <v>94</v>
      </c>
      <c r="AN32" s="199" t="s">
        <v>94</v>
      </c>
      <c r="AO32" s="191" t="s">
        <v>96</v>
      </c>
      <c r="AP32" s="118" t="s">
        <v>97</v>
      </c>
      <c r="AQ32" s="200" t="s">
        <v>88</v>
      </c>
      <c r="AR32" s="80" t="s">
        <v>98</v>
      </c>
      <c r="AS32" s="80" t="s">
        <v>98</v>
      </c>
      <c r="BC32" s="13"/>
      <c r="DQ32" s="81"/>
      <c r="DR32" s="81"/>
      <c r="DS32" s="129" t="s">
        <v>40</v>
      </c>
      <c r="DT32" s="129" t="s">
        <v>40</v>
      </c>
      <c r="DU32" s="129" t="s">
        <v>40</v>
      </c>
      <c r="DV32" s="81"/>
      <c r="DW32" s="81"/>
      <c r="DX32" s="81"/>
      <c r="DY32" s="81" t="s">
        <v>99</v>
      </c>
      <c r="DZ32" s="81" t="s">
        <v>100</v>
      </c>
      <c r="EA32" s="81"/>
      <c r="EB32" s="81"/>
      <c r="EC32" s="81"/>
      <c r="ED32" s="81"/>
      <c r="EE32" s="129" t="s">
        <v>2</v>
      </c>
      <c r="EF32" s="81"/>
      <c r="EG32" s="201" t="s">
        <v>101</v>
      </c>
      <c r="EH32" s="81"/>
      <c r="EI32" s="81"/>
      <c r="EJ32" s="81"/>
      <c r="EK32" s="81"/>
      <c r="EL32" s="81"/>
      <c r="EM32" s="81"/>
      <c r="EN32" s="81"/>
      <c r="EO32" s="81"/>
      <c r="EP32" s="81"/>
    </row>
    <row r="33" spans="1:146" ht="15.75" customHeight="1">
      <c r="A33" s="174"/>
      <c r="B33" s="10"/>
      <c r="C33" s="10"/>
      <c r="D33" s="132"/>
      <c r="E33" s="166"/>
      <c r="F33" s="151">
        <f t="shared" si="0"/>
        <v>0</v>
      </c>
      <c r="G33" s="190"/>
      <c r="H33" s="10"/>
      <c r="I33" s="10"/>
      <c r="J33" s="10"/>
      <c r="K33" s="10"/>
      <c r="L33" s="10"/>
      <c r="M33" s="174"/>
      <c r="N33" s="10"/>
      <c r="O33" s="176"/>
      <c r="P33" s="160">
        <f t="shared" si="1"/>
        <v>0</v>
      </c>
      <c r="Q33" s="174">
        <v>0</v>
      </c>
      <c r="U33" s="12"/>
      <c r="AJ33" s="200" t="s">
        <v>102</v>
      </c>
      <c r="AK33" s="165" t="s">
        <v>96</v>
      </c>
      <c r="AL33" s="198" t="s">
        <v>103</v>
      </c>
      <c r="AM33" s="199" t="s">
        <v>5</v>
      </c>
      <c r="AN33" s="202" t="s">
        <v>104</v>
      </c>
      <c r="AO33" s="200" t="s">
        <v>102</v>
      </c>
      <c r="AP33" s="165" t="s">
        <v>96</v>
      </c>
      <c r="AQ33" s="200" t="s">
        <v>103</v>
      </c>
      <c r="AR33" s="80" t="s">
        <v>105</v>
      </c>
      <c r="AS33" s="80" t="s">
        <v>105</v>
      </c>
      <c r="BC33" s="13"/>
      <c r="DQ33" s="81"/>
      <c r="DR33" s="81"/>
      <c r="DS33" s="129" t="s">
        <v>45</v>
      </c>
      <c r="DT33" s="129" t="s">
        <v>45</v>
      </c>
      <c r="DU33" s="129" t="s">
        <v>45</v>
      </c>
      <c r="DV33" s="81"/>
      <c r="DW33" s="81"/>
      <c r="DX33" s="81"/>
      <c r="DY33" s="81" t="s">
        <v>106</v>
      </c>
      <c r="DZ33" s="81" t="s">
        <v>107</v>
      </c>
      <c r="EA33" s="81"/>
      <c r="EB33" s="81"/>
      <c r="EC33" s="81"/>
      <c r="ED33" s="13"/>
      <c r="EE33" s="81" t="s">
        <v>75</v>
      </c>
      <c r="EF33" s="81"/>
      <c r="EG33" s="81" t="s">
        <v>108</v>
      </c>
      <c r="EH33" s="81"/>
      <c r="EI33" s="81"/>
      <c r="EJ33" s="81"/>
      <c r="EK33" s="81"/>
      <c r="EL33" s="81"/>
      <c r="EM33" s="81"/>
      <c r="EN33" s="81" t="e">
        <f>#REF!</f>
        <v>#REF!</v>
      </c>
      <c r="EO33" s="81"/>
      <c r="EP33" s="81"/>
    </row>
    <row r="34" spans="1:146" ht="15.75" customHeight="1">
      <c r="A34" s="142"/>
      <c r="B34" s="10"/>
      <c r="C34" s="10"/>
      <c r="D34" s="132"/>
      <c r="E34" s="166"/>
      <c r="F34" s="151">
        <f t="shared" si="0"/>
        <v>0</v>
      </c>
      <c r="G34" s="190"/>
      <c r="H34" s="10"/>
      <c r="I34" s="10"/>
      <c r="J34" s="10"/>
      <c r="K34" s="10"/>
      <c r="L34" s="10"/>
      <c r="M34" s="10"/>
      <c r="N34" s="10"/>
      <c r="O34" s="176"/>
      <c r="P34" s="160">
        <f t="shared" si="1"/>
        <v>0</v>
      </c>
      <c r="Q34" s="174">
        <v>0</v>
      </c>
      <c r="U34" s="12"/>
      <c r="AJ34" s="203" t="e">
        <f>#REF!</f>
        <v>#REF!</v>
      </c>
      <c r="AK34" s="204"/>
      <c r="AL34" s="205" t="e">
        <f>IF(AJ34&gt;0,#REF!,#REF!&lt;AJ34)*(1+B26)</f>
        <v>#REF!</v>
      </c>
      <c r="AM34" s="206" t="e">
        <f>IF(#REF!&lt;0,#REF!&gt;#REF!,#REF!)</f>
        <v>#REF!</v>
      </c>
      <c r="AN34" s="207" t="e">
        <f>#REF!</f>
        <v>#REF!</v>
      </c>
      <c r="AO34" s="208">
        <v>0</v>
      </c>
      <c r="AP34" s="209">
        <f>IF(AO34,AO34+#REF!,0)</f>
        <v>0</v>
      </c>
      <c r="AQ34" s="210" t="e">
        <f>IF(AO34&gt;0,#REF!,#REF!&lt;AO34)*(1+B27)</f>
        <v>#REF!</v>
      </c>
      <c r="AR34" s="184">
        <f>IF(AND(ISNUMBER(B19),ISNUMBER(B17)),B19-B17,0)</f>
        <v>0</v>
      </c>
      <c r="AS34" s="211">
        <f>IF(AND(ISNUMBER(N18),ISNUMBER(N17)),N18-N17,0)</f>
        <v>0</v>
      </c>
      <c r="DQ34" s="13"/>
      <c r="DR34" s="81"/>
      <c r="DS34" s="212">
        <f>C18*DY$30</f>
        <v>0</v>
      </c>
      <c r="DT34" s="212">
        <f>O17</f>
        <v>0</v>
      </c>
      <c r="DU34" s="212">
        <f>P17</f>
        <v>0</v>
      </c>
      <c r="DV34" s="13">
        <f>B3/100*AR34</f>
        <v>0</v>
      </c>
      <c r="DW34" s="13">
        <f>(B5-B6)/100*B7/365*AR34</f>
        <v>0</v>
      </c>
      <c r="DX34" s="13">
        <f>B5/100*EE34</f>
        <v>0</v>
      </c>
      <c r="DY34" s="13">
        <f>SUM(DV34+DW34+DX34)</f>
        <v>0</v>
      </c>
      <c r="DZ34" s="81">
        <f>ROUNDUP(B$6/365*AR34,0)</f>
        <v>0</v>
      </c>
      <c r="EA34" s="81"/>
      <c r="EB34" s="81">
        <f>IF(C19,C19-C18,0)</f>
        <v>0</v>
      </c>
      <c r="EC34" s="213">
        <f>DY34-B12</f>
        <v>0</v>
      </c>
      <c r="ED34" s="13">
        <f>(B11+B12)/365*AR34</f>
        <v>0</v>
      </c>
      <c r="EE34" s="81">
        <f>ROUNDUP(EB34*DY$30,0)</f>
        <v>0</v>
      </c>
      <c r="EF34" s="13">
        <f>SUM(DV34+DW34+DX34)-B12</f>
        <v>0</v>
      </c>
      <c r="EG34" s="214">
        <f>EH34+EI34+EJ34+AM35</f>
        <v>0</v>
      </c>
      <c r="EH34" s="13">
        <f>N$3/100*AS34</f>
        <v>0</v>
      </c>
      <c r="EI34" s="13">
        <f>(N$6-N$5)/100*N$4/365*AS34</f>
        <v>0</v>
      </c>
      <c r="EJ34" s="13">
        <f>N$5/100*EM34</f>
        <v>0</v>
      </c>
      <c r="EK34" s="13">
        <f>EG34*(1-B$22-B$23)-EL34</f>
        <v>0</v>
      </c>
      <c r="EL34" s="172">
        <f>EJ$28/365*AS34</f>
        <v>0</v>
      </c>
      <c r="EM34" s="81">
        <f>IF(DT35,DT35-DT34,0)</f>
        <v>0</v>
      </c>
      <c r="EN34" s="81">
        <f>DU35-DU34</f>
        <v>0</v>
      </c>
      <c r="EO34" s="13">
        <f>N$9/100</f>
        <v>0</v>
      </c>
      <c r="EP34" s="13">
        <f>EO34*EN34</f>
        <v>0</v>
      </c>
    </row>
    <row r="35" spans="1:146" ht="15.75" customHeight="1">
      <c r="A35" s="142"/>
      <c r="B35" s="10"/>
      <c r="C35" s="10"/>
      <c r="D35" s="132"/>
      <c r="E35" s="166"/>
      <c r="F35" s="151">
        <f t="shared" si="0"/>
        <v>0</v>
      </c>
      <c r="G35" s="190"/>
      <c r="H35" s="10"/>
      <c r="I35" s="10"/>
      <c r="J35" s="10"/>
      <c r="K35" s="10"/>
      <c r="L35" s="10"/>
      <c r="M35" s="10"/>
      <c r="N35" s="10"/>
      <c r="O35" s="176"/>
      <c r="P35" s="160">
        <f t="shared" si="1"/>
        <v>0</v>
      </c>
      <c r="Q35" s="174">
        <v>0</v>
      </c>
      <c r="U35" s="12"/>
      <c r="AJ35" s="203">
        <f>EM34</f>
        <v>0</v>
      </c>
      <c r="AK35" s="204">
        <f>IF(AJ35,AJ35+AK34,0)</f>
        <v>0</v>
      </c>
      <c r="AL35" s="205">
        <f>IF(AJ35&gt;0,EK34,EK34&lt;AJ35)*(1+B27)</f>
        <v>0</v>
      </c>
      <c r="AM35" s="206">
        <f>IF(EP34&lt;0,EP34&gt;EP34,EP34)</f>
        <v>0</v>
      </c>
      <c r="AN35" s="207">
        <f>EN34</f>
        <v>0</v>
      </c>
      <c r="AO35" s="185">
        <f>EB34</f>
        <v>0</v>
      </c>
      <c r="AP35" s="185">
        <f>EC34</f>
        <v>0</v>
      </c>
      <c r="AQ35" s="210">
        <f>IF(AO35&gt;0,EC34,EC34&lt;AO35)*(1+B27)</f>
        <v>0</v>
      </c>
      <c r="DQ35" s="13"/>
      <c r="DR35" s="81">
        <f>(B$5/100)*EE35+(DQ35)</f>
        <v>0</v>
      </c>
      <c r="DS35" s="212">
        <f>C19*DY$30</f>
        <v>0</v>
      </c>
      <c r="DT35" s="212">
        <f>O18</f>
        <v>0</v>
      </c>
      <c r="DU35" s="212">
        <f>P18</f>
        <v>0</v>
      </c>
      <c r="DV35" s="13"/>
      <c r="DW35" s="13"/>
      <c r="DX35" s="13"/>
      <c r="DY35" s="13"/>
      <c r="DZ35" s="81"/>
      <c r="EA35" s="81"/>
      <c r="EB35" s="81"/>
      <c r="EC35" s="213"/>
      <c r="ED35" s="13"/>
      <c r="EE35" s="81"/>
      <c r="EF35" s="13"/>
      <c r="EG35" s="215"/>
      <c r="EH35" s="13"/>
      <c r="EI35" s="13"/>
      <c r="EJ35" s="13"/>
      <c r="EK35" s="13"/>
      <c r="EL35" s="172"/>
      <c r="EM35" s="81"/>
      <c r="EN35" s="81"/>
      <c r="EO35" s="13"/>
      <c r="EP35" s="13"/>
    </row>
    <row r="36" spans="1:146" ht="15.75" customHeight="1">
      <c r="A36" s="216"/>
      <c r="B36" s="217"/>
      <c r="C36" s="217"/>
      <c r="D36" s="218"/>
      <c r="E36" s="219"/>
      <c r="F36" s="151">
        <f t="shared" si="0"/>
        <v>0</v>
      </c>
      <c r="G36" s="176"/>
      <c r="H36" s="217"/>
      <c r="I36" s="217"/>
      <c r="J36" s="217"/>
      <c r="K36" s="217"/>
      <c r="L36" s="217"/>
      <c r="M36" s="217"/>
      <c r="N36" s="217"/>
      <c r="O36" s="176"/>
      <c r="P36" s="160">
        <f t="shared" si="1"/>
        <v>0</v>
      </c>
      <c r="Q36" s="220"/>
      <c r="U36" s="12"/>
    </row>
    <row r="37" spans="1:146" ht="16.5" customHeight="1">
      <c r="A37" s="221" t="s">
        <v>109</v>
      </c>
      <c r="B37" s="222"/>
      <c r="C37" s="216"/>
      <c r="D37" s="216"/>
      <c r="E37" s="223">
        <f>SUM(E26:E36)-I4</f>
        <v>0</v>
      </c>
      <c r="F37" s="216"/>
      <c r="G37" s="216"/>
      <c r="H37" s="216"/>
      <c r="I37" s="224" t="s">
        <v>66</v>
      </c>
      <c r="J37" s="216"/>
      <c r="K37" s="216"/>
      <c r="L37" s="225" t="s">
        <v>110</v>
      </c>
      <c r="M37" s="216"/>
      <c r="N37" s="226" t="s">
        <v>111</v>
      </c>
      <c r="O37" s="227">
        <f>SUM(O26:O36)-I2</f>
        <v>0</v>
      </c>
      <c r="P37" s="216"/>
      <c r="Q37" s="216"/>
      <c r="U37" s="12"/>
    </row>
    <row r="39" spans="1:146">
      <c r="N39" t="s">
        <v>6</v>
      </c>
    </row>
    <row r="40" spans="1:146">
      <c r="I40" t="s">
        <v>6</v>
      </c>
    </row>
    <row r="43" spans="1:146">
      <c r="I43" t="s">
        <v>6</v>
      </c>
    </row>
    <row r="50" spans="9:9">
      <c r="I50" t="s">
        <v>6</v>
      </c>
    </row>
    <row r="97" spans="18:18">
      <c r="R97" t="s">
        <v>112</v>
      </c>
    </row>
    <row r="108" spans="18:18">
      <c r="R108" s="12"/>
    </row>
  </sheetData>
  <sheetProtection password="C7D2" sheet="1" objects="1" scenarios="1"/>
  <pageMargins left="0.74791666666666701" right="0.74791666666666701" top="0.51180555555555496" bottom="0.51180555555555496" header="0.51180555555555496" footer="0.51180555555555496"/>
  <pageSetup paperSize="9" firstPageNumber="0" orientation="portrait" horizontalDpi="300" verticalDpi="30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769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</dc:creator>
  <cp:lastModifiedBy>Windows User</cp:lastModifiedBy>
  <cp:revision>155</cp:revision>
  <dcterms:created xsi:type="dcterms:W3CDTF">2018-07-24T16:25:58Z</dcterms:created>
  <dcterms:modified xsi:type="dcterms:W3CDTF">2020-01-03T16:01:24Z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